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e Castillo Files\Transparency\Combined raw data\"/>
    </mc:Choice>
  </mc:AlternateContent>
  <bookViews>
    <workbookView xWindow="0" yWindow="0" windowWidth="21840" windowHeight="9405" firstSheet="2" activeTab="7"/>
  </bookViews>
  <sheets>
    <sheet name="FYE2016" sheetId="11" r:id="rId1"/>
    <sheet name="Gen Fund Budget Summary " sheetId="16" r:id="rId2"/>
    <sheet name="Dept  Summary" sheetId="19" r:id="rId3"/>
    <sheet name="Gen Fd Detail" sheetId="18" r:id="rId4"/>
    <sheet name="VRF 2013 Bonds" sheetId="20" r:id="rId5"/>
    <sheet name="CPF-VRFs" sheetId="21" r:id="rId6"/>
    <sheet name="Bond Const Fund - 2013 Issue" sheetId="22" r:id="rId7"/>
    <sheet name="2016 Bond Series" sheetId="23" r:id="rId8"/>
  </sheets>
  <externalReferences>
    <externalReference r:id="rId9"/>
    <externalReference r:id="rId10"/>
  </externalReferences>
  <definedNames>
    <definedName name="cm" localSheetId="2">#REF!</definedName>
    <definedName name="cm" localSheetId="3">#REF!</definedName>
    <definedName name="cm">#REF!</definedName>
    <definedName name="_xlnm.Database">'[1]Access Control'!$A$2:$F$30</definedName>
    <definedName name="Departments">'[1]Access Control'!$H$4:$H$5</definedName>
    <definedName name="Excel_BuiltIn_Print_Area_0" localSheetId="2">#REF!</definedName>
    <definedName name="Excel_BuiltIn_Print_Area_0" localSheetId="3">#REF!</definedName>
    <definedName name="Excel_BuiltIn_Print_Area_0">#REF!</definedName>
    <definedName name="Excel_BuiltIn_Print_Titles_0">NA()</definedName>
    <definedName name="Floor_1">'[1]Access Control'!$I$4:$I$5</definedName>
    <definedName name="Floor_2">'[1]Access Control'!$J$4:$J$5</definedName>
    <definedName name="Floor_3">'[1]Access Control'!$K$4:$K$5</definedName>
    <definedName name="FY_2008">'[1]Access Control'!$M$4:$M$5</definedName>
    <definedName name="FY_2009">'[1]Access Control'!$N$4:$N$5</definedName>
    <definedName name="FY_2010">'[1]Access Control'!$O$4:$O$5</definedName>
    <definedName name="FY_2011">'[1]Access Control'!$P$4:$P$5</definedName>
    <definedName name="FY_2012">'[1]Access Control'!$Q$4:$Q$5</definedName>
    <definedName name="new">#REF!</definedName>
    <definedName name="_xlnm.Print_Area" localSheetId="2">'Dept  Summary'!$A$1:$H$55</definedName>
    <definedName name="_xlnm.Print_Area" localSheetId="0">'FYE2016'!$A$1:$AA$41</definedName>
    <definedName name="_xlnm.Print_Area" localSheetId="3">'Gen Fd Detail'!$A$1:$H$82</definedName>
    <definedName name="_xlnm.Print_Area" localSheetId="1">'Gen Fund Budget Summary '!$A$1:$I$99</definedName>
    <definedName name="_xlnm.Print_Area" localSheetId="4">'VRF 2013 Bonds'!$A$1:$J$43</definedName>
    <definedName name="_xlnm.Print_Area">#REF!</definedName>
    <definedName name="Print_Area1" localSheetId="2">#REF!</definedName>
    <definedName name="Print_Area1" localSheetId="3">#REF!</definedName>
    <definedName name="Print_Area1">#REF!</definedName>
    <definedName name="_xlnm.Print_Titles" localSheetId="3">'Gen Fd Detail'!$1:$8</definedName>
    <definedName name="_xlnm.Print_Titles" localSheetId="1">'Gen Fund Budget Summary '!$1:$8</definedName>
    <definedName name="_xlnm.Print_Titles">#N/A</definedName>
  </definedNames>
  <calcPr calcId="152511"/>
  <customWorkbookViews>
    <customWorkbookView name="MIS - Personal View" guid="{E5C88DA0-20E2-11D3-BE7E-006097F06D00}" mergeInterval="0" personalView="1" maximized="1" windowWidth="796" windowHeight="412" activeSheetId="2" showComments="commNone"/>
  </customWorkbookViews>
</workbook>
</file>

<file path=xl/calcChain.xml><?xml version="1.0" encoding="utf-8"?>
<calcChain xmlns="http://schemas.openxmlformats.org/spreadsheetml/2006/main">
  <c r="B20" i="23" l="1"/>
  <c r="D20" i="23"/>
  <c r="F20" i="23"/>
  <c r="H20" i="23"/>
  <c r="B29" i="23"/>
  <c r="D29" i="23"/>
  <c r="D38" i="23" s="1"/>
  <c r="F29" i="23"/>
  <c r="F38" i="23" s="1"/>
  <c r="B36" i="23"/>
  <c r="D36" i="23"/>
  <c r="F36" i="23"/>
  <c r="B38" i="23"/>
  <c r="H38" i="23"/>
  <c r="B47" i="23"/>
  <c r="D47" i="23"/>
  <c r="F47" i="23"/>
  <c r="H47" i="23"/>
  <c r="B49" i="23"/>
  <c r="F14" i="23" s="1"/>
  <c r="B20" i="22"/>
  <c r="D20" i="22"/>
  <c r="F20" i="22"/>
  <c r="H20" i="22"/>
  <c r="B27" i="22"/>
  <c r="D27" i="22"/>
  <c r="D44" i="22" s="1"/>
  <c r="F27" i="22"/>
  <c r="H27" i="22"/>
  <c r="B35" i="22"/>
  <c r="B44" i="22" s="1"/>
  <c r="F35" i="22"/>
  <c r="F44" i="22" s="1"/>
  <c r="B42" i="22"/>
  <c r="D42" i="22"/>
  <c r="F42" i="22"/>
  <c r="H42" i="22"/>
  <c r="H44" i="22"/>
  <c r="B51" i="22"/>
  <c r="D51" i="22"/>
  <c r="F51" i="22"/>
  <c r="H51" i="22"/>
  <c r="H46" i="21"/>
  <c r="F46" i="21"/>
  <c r="D46" i="21"/>
  <c r="B46" i="21"/>
  <c r="H36" i="21"/>
  <c r="H38" i="21" s="1"/>
  <c r="F36" i="21"/>
  <c r="D36" i="21"/>
  <c r="D38" i="21" s="1"/>
  <c r="D48" i="21" s="1"/>
  <c r="B36" i="21"/>
  <c r="B38" i="21" s="1"/>
  <c r="B48" i="21" s="1"/>
  <c r="F14" i="21" s="1"/>
  <c r="F48" i="21" s="1"/>
  <c r="H14" i="21" s="1"/>
  <c r="H48" i="21" s="1"/>
  <c r="F29" i="21"/>
  <c r="F38" i="21" s="1"/>
  <c r="B29" i="21"/>
  <c r="H20" i="21"/>
  <c r="F20" i="21"/>
  <c r="D20" i="21"/>
  <c r="B20" i="21"/>
  <c r="H38" i="20"/>
  <c r="F38" i="20"/>
  <c r="D38" i="20"/>
  <c r="B38" i="20"/>
  <c r="H28" i="20"/>
  <c r="H30" i="20" s="1"/>
  <c r="F28" i="20"/>
  <c r="F30" i="20" s="1"/>
  <c r="D28" i="20"/>
  <c r="D30" i="20" s="1"/>
  <c r="B28" i="20"/>
  <c r="B30" i="20" s="1"/>
  <c r="H20" i="20"/>
  <c r="F20" i="20"/>
  <c r="D20" i="20"/>
  <c r="D40" i="20" s="1"/>
  <c r="B20" i="20"/>
  <c r="B40" i="20" s="1"/>
  <c r="F14" i="20" s="1"/>
  <c r="F40" i="20" s="1"/>
  <c r="H14" i="20" s="1"/>
  <c r="H40" i="20" s="1"/>
  <c r="F49" i="23" l="1"/>
  <c r="H14" i="23" s="1"/>
  <c r="H49" i="23" s="1"/>
  <c r="D49" i="23"/>
  <c r="D53" i="22"/>
  <c r="B53" i="22"/>
  <c r="F14" i="22" s="1"/>
  <c r="F53" i="22" s="1"/>
  <c r="H14" i="22" s="1"/>
  <c r="H53" i="22" s="1"/>
  <c r="H23" i="19"/>
  <c r="G23" i="19"/>
  <c r="F23" i="19"/>
  <c r="E23" i="19"/>
  <c r="H16" i="19"/>
  <c r="H18" i="19" s="1"/>
  <c r="G16" i="19"/>
  <c r="G18" i="19" s="1"/>
  <c r="F16" i="19"/>
  <c r="F18" i="19" s="1"/>
  <c r="E16" i="19"/>
  <c r="E18" i="19" s="1"/>
  <c r="H79" i="18" l="1"/>
  <c r="G79" i="18"/>
  <c r="F79" i="18"/>
  <c r="E79" i="18"/>
  <c r="E81" i="18" s="1"/>
  <c r="H73" i="18"/>
  <c r="G73" i="18"/>
  <c r="F73" i="18"/>
  <c r="H69" i="18"/>
  <c r="G69" i="18"/>
  <c r="F69" i="18"/>
  <c r="E69" i="18"/>
  <c r="H45" i="18"/>
  <c r="G45" i="18"/>
  <c r="F45" i="18"/>
  <c r="E45" i="18"/>
  <c r="F35" i="18"/>
  <c r="F40" i="18" s="1"/>
  <c r="F81" i="18" s="1"/>
  <c r="H33" i="18"/>
  <c r="G33" i="18"/>
  <c r="F33" i="18"/>
  <c r="H25" i="18"/>
  <c r="G25" i="18"/>
  <c r="F25" i="18"/>
  <c r="H18" i="18"/>
  <c r="H35" i="18" s="1"/>
  <c r="G18" i="18"/>
  <c r="G35" i="18" s="1"/>
  <c r="G40" i="18" s="1"/>
  <c r="G81" i="18" s="1"/>
  <c r="F18" i="18"/>
  <c r="H37" i="18" l="1"/>
  <c r="H40" i="18"/>
  <c r="H81" i="18" s="1"/>
  <c r="I140" i="16" l="1"/>
  <c r="G140" i="16"/>
  <c r="E140" i="16"/>
  <c r="C140" i="16"/>
  <c r="C95" i="16"/>
  <c r="C97" i="16" s="1"/>
  <c r="I90" i="16"/>
  <c r="G90" i="16"/>
  <c r="E90" i="16"/>
  <c r="C90" i="16"/>
  <c r="I75" i="16"/>
  <c r="I77" i="16" s="1"/>
  <c r="G75" i="16"/>
  <c r="G77" i="16" s="1"/>
  <c r="E75" i="16"/>
  <c r="E77" i="16" s="1"/>
  <c r="C75" i="16"/>
  <c r="C77" i="16" s="1"/>
  <c r="I34" i="16"/>
  <c r="G34" i="16"/>
  <c r="E34" i="16"/>
  <c r="C34" i="16"/>
  <c r="I29" i="16"/>
  <c r="I84" i="16" s="1"/>
  <c r="G29" i="16"/>
  <c r="G84" i="16" s="1"/>
  <c r="C29" i="16"/>
  <c r="C84" i="16" s="1"/>
  <c r="H28" i="16"/>
  <c r="F28" i="16"/>
  <c r="E28" i="16"/>
  <c r="D28" i="16"/>
  <c r="C28" i="16"/>
  <c r="H27" i="16"/>
  <c r="F27" i="16"/>
  <c r="E27" i="16"/>
  <c r="E29" i="16" s="1"/>
  <c r="D27" i="16"/>
  <c r="C27" i="16"/>
  <c r="H26" i="16"/>
  <c r="F26" i="16"/>
  <c r="D26" i="16"/>
  <c r="H25" i="16"/>
  <c r="F25" i="16"/>
  <c r="D25" i="16"/>
  <c r="H24" i="16"/>
  <c r="F24" i="16"/>
  <c r="D24" i="16"/>
  <c r="I20" i="16"/>
  <c r="G20" i="16"/>
  <c r="E20" i="16"/>
  <c r="C20" i="16"/>
  <c r="E84" i="16" l="1"/>
  <c r="E36" i="16"/>
  <c r="E39" i="16" s="1"/>
  <c r="E80" i="16" s="1"/>
  <c r="E82" i="16" s="1"/>
  <c r="E87" i="16" s="1"/>
  <c r="G36" i="16"/>
  <c r="G39" i="16" s="1"/>
  <c r="G80" i="16" s="1"/>
  <c r="I36" i="16"/>
  <c r="I39" i="16" s="1"/>
  <c r="I80" i="16" s="1"/>
  <c r="C36" i="16"/>
  <c r="C39" i="16" s="1"/>
  <c r="C80" i="16" s="1"/>
  <c r="C82" i="16" s="1"/>
  <c r="G10" i="16" l="1"/>
  <c r="G82" i="16" s="1"/>
  <c r="C87" i="16"/>
  <c r="I10" i="16" l="1"/>
  <c r="I82" i="16" s="1"/>
  <c r="I87" i="16" s="1"/>
  <c r="G87" i="16"/>
  <c r="X38" i="11" l="1"/>
  <c r="R38" i="11"/>
  <c r="P38" i="11"/>
  <c r="N38" i="11"/>
  <c r="K38" i="11"/>
  <c r="I38" i="11"/>
  <c r="G38" i="11"/>
  <c r="E38" i="11"/>
  <c r="C38" i="11"/>
  <c r="T36" i="11"/>
  <c r="Z36" i="11" s="1"/>
  <c r="Z35" i="11"/>
  <c r="T35" i="11"/>
  <c r="V35" i="11" s="1"/>
  <c r="Z34" i="11"/>
  <c r="V34" i="11"/>
  <c r="T34" i="11"/>
  <c r="T33" i="11"/>
  <c r="Z33" i="11" s="1"/>
  <c r="T32" i="11"/>
  <c r="Z32" i="11" s="1"/>
  <c r="Z31" i="11"/>
  <c r="T31" i="11"/>
  <c r="V31" i="11" s="1"/>
  <c r="Z30" i="11"/>
  <c r="V30" i="11"/>
  <c r="T30" i="11"/>
  <c r="X27" i="11"/>
  <c r="R27" i="11"/>
  <c r="P27" i="11"/>
  <c r="N27" i="11"/>
  <c r="K27" i="11"/>
  <c r="I27" i="11"/>
  <c r="G27" i="11"/>
  <c r="E27" i="11"/>
  <c r="C27" i="11"/>
  <c r="T25" i="11"/>
  <c r="T27" i="11" s="1"/>
  <c r="Z27" i="11" s="1"/>
  <c r="X22" i="11"/>
  <c r="R22" i="11"/>
  <c r="P22" i="11"/>
  <c r="N22" i="11"/>
  <c r="K22" i="11"/>
  <c r="I22" i="11"/>
  <c r="G22" i="11"/>
  <c r="E22" i="11"/>
  <c r="C22" i="11"/>
  <c r="T20" i="11"/>
  <c r="Z20" i="11" s="1"/>
  <c r="Z19" i="11"/>
  <c r="T19" i="11"/>
  <c r="V19" i="11" s="1"/>
  <c r="Z18" i="11"/>
  <c r="V18" i="11"/>
  <c r="T18" i="11"/>
  <c r="T17" i="11"/>
  <c r="Z17" i="11" s="1"/>
  <c r="Z22" i="11" s="1"/>
  <c r="X13" i="11"/>
  <c r="X40" i="11" s="1"/>
  <c r="T13" i="11"/>
  <c r="Z13" i="11" s="1"/>
  <c r="R13" i="11"/>
  <c r="R40" i="11" s="1"/>
  <c r="P13" i="11"/>
  <c r="P40" i="11" s="1"/>
  <c r="N13" i="11"/>
  <c r="N40" i="11" s="1"/>
  <c r="K13" i="11"/>
  <c r="K40" i="11" s="1"/>
  <c r="I13" i="11"/>
  <c r="I40" i="11" s="1"/>
  <c r="G13" i="11"/>
  <c r="G40" i="11" s="1"/>
  <c r="E13" i="11"/>
  <c r="E40" i="11" s="1"/>
  <c r="C13" i="11"/>
  <c r="C40" i="11" s="1"/>
  <c r="T11" i="11"/>
  <c r="Z11" i="11" s="1"/>
  <c r="Z38" i="11" l="1"/>
  <c r="T38" i="11"/>
  <c r="V25" i="11"/>
  <c r="V27" i="11" s="1"/>
  <c r="V33" i="11"/>
  <c r="T22" i="11"/>
  <c r="V17" i="11"/>
  <c r="V22" i="11" s="1"/>
  <c r="V11" i="11"/>
  <c r="V13" i="11" s="1"/>
  <c r="V20" i="11"/>
  <c r="Z25" i="11"/>
  <c r="Z40" i="11" s="1"/>
  <c r="V32" i="11"/>
  <c r="V38" i="11" s="1"/>
  <c r="V36" i="11"/>
  <c r="T40" i="11"/>
  <c r="V40" i="11" l="1"/>
</calcChain>
</file>

<file path=xl/sharedStrings.xml><?xml version="1.0" encoding="utf-8"?>
<sst xmlns="http://schemas.openxmlformats.org/spreadsheetml/2006/main" count="374" uniqueCount="241">
  <si>
    <t>Actual</t>
  </si>
  <si>
    <t>Budget</t>
  </si>
  <si>
    <t>Estimated</t>
  </si>
  <si>
    <t xml:space="preserve"> </t>
  </si>
  <si>
    <t>Adj. Budget</t>
  </si>
  <si>
    <t xml:space="preserve">  Supplies</t>
  </si>
  <si>
    <t xml:space="preserve">  Capital Outlay</t>
  </si>
  <si>
    <t xml:space="preserve">  Maintenance</t>
  </si>
  <si>
    <t>Overtime</t>
  </si>
  <si>
    <t>Vehicle Allowance</t>
  </si>
  <si>
    <t>Phone Allowance</t>
  </si>
  <si>
    <t>Office Supplies</t>
  </si>
  <si>
    <t>2 - Laptops &amp; Accessories @ $1800</t>
  </si>
  <si>
    <t>Desk, Chair &amp; Accessories</t>
  </si>
  <si>
    <t>Temporary Employees</t>
  </si>
  <si>
    <t>Project Management Software</t>
  </si>
  <si>
    <t>Printing</t>
  </si>
  <si>
    <t>Postage/FedEx/Courier Services</t>
  </si>
  <si>
    <t>Hidalgo County Regional Mobility Authority</t>
  </si>
  <si>
    <t>General Fund Budget Summary</t>
  </si>
  <si>
    <t>2014</t>
  </si>
  <si>
    <t>Revenues</t>
  </si>
  <si>
    <t>Vehicle Registration Fees</t>
  </si>
  <si>
    <t xml:space="preserve">  Total Revenues</t>
  </si>
  <si>
    <t>Expenditures</t>
  </si>
  <si>
    <t xml:space="preserve">  Total Expenditures</t>
  </si>
  <si>
    <t>Beginning Working Capital</t>
  </si>
  <si>
    <t>Ending Working Capital</t>
  </si>
  <si>
    <t>No. of Days of Operating Expenditures</t>
  </si>
  <si>
    <t xml:space="preserve">  in Working Capital</t>
  </si>
  <si>
    <t>Bond Coverage Ratio</t>
  </si>
  <si>
    <t>Operating Expenditures per Day</t>
  </si>
  <si>
    <t>X</t>
  </si>
  <si>
    <t>Total Expenditures</t>
  </si>
  <si>
    <t>Interest Income</t>
  </si>
  <si>
    <t>Other Financing Sources (Uses):</t>
  </si>
  <si>
    <t xml:space="preserve">  Total Other Financing Sources (Uses)</t>
  </si>
  <si>
    <t>Net Increase (Decrease) After Other</t>
  </si>
  <si>
    <t xml:space="preserve">  Financing Sources (Uses)</t>
  </si>
  <si>
    <t>Net Increase (Decrease) Before Other</t>
  </si>
  <si>
    <t>Exempt</t>
  </si>
  <si>
    <t xml:space="preserve">  Executive Director</t>
  </si>
  <si>
    <t xml:space="preserve">  Total Exempt</t>
  </si>
  <si>
    <t>Non-Exempt</t>
  </si>
  <si>
    <t xml:space="preserve">  Total Non-Exempt</t>
  </si>
  <si>
    <t>Part Time - Chief Financial Officer</t>
  </si>
  <si>
    <t>Other</t>
  </si>
  <si>
    <t xml:space="preserve">  Total Other</t>
  </si>
  <si>
    <t>Sub-Total</t>
  </si>
  <si>
    <t>Administrative Fee</t>
  </si>
  <si>
    <t>Benefits @ 20%</t>
  </si>
  <si>
    <t>COMPENSATION</t>
  </si>
  <si>
    <t>SUPPLIES</t>
  </si>
  <si>
    <t>OTHER SERVICES &amp; CHARGES</t>
  </si>
  <si>
    <t>Training</t>
  </si>
  <si>
    <t>Travel</t>
  </si>
  <si>
    <t>Insurance - E&amp;O</t>
  </si>
  <si>
    <t>Insurance - Surety</t>
  </si>
  <si>
    <t>Rental - Office Equipment</t>
  </si>
  <si>
    <t>Rental - Office</t>
  </si>
  <si>
    <t>Contractual Adm/IT Services</t>
  </si>
  <si>
    <t>Contractual Website Services</t>
  </si>
  <si>
    <t xml:space="preserve">  Total Other Services &amp; Charges</t>
  </si>
  <si>
    <t>MAINTENANCE</t>
  </si>
  <si>
    <t>CAPITAL OUTLAY</t>
  </si>
  <si>
    <t xml:space="preserve">  Personnel Services</t>
  </si>
  <si>
    <t xml:space="preserve">  Other Services and Charges</t>
  </si>
  <si>
    <t>Transfers-In (Out)</t>
  </si>
  <si>
    <t xml:space="preserve"> Debt Service Fund - VRF 2013 Bonds</t>
  </si>
  <si>
    <t>Administration</t>
  </si>
  <si>
    <t xml:space="preserve"> Debt Service Fund - TxDOT Reimb Bonds</t>
  </si>
  <si>
    <t xml:space="preserve"> Capital Projects Fund - SIB Loan</t>
  </si>
  <si>
    <t xml:space="preserve"> Debt Service Fund - SIB Loan</t>
  </si>
  <si>
    <t xml:space="preserve">  Total Administration Expenditures</t>
  </si>
  <si>
    <t>Toll Operations Expense--Net</t>
  </si>
  <si>
    <t>Operatons</t>
  </si>
  <si>
    <t>SH 365</t>
  </si>
  <si>
    <t>IBTC</t>
  </si>
  <si>
    <t>2015</t>
  </si>
  <si>
    <t>Consulting</t>
  </si>
  <si>
    <t>Working Capital Calc</t>
  </si>
  <si>
    <t>Current Assets per Audited F/S</t>
  </si>
  <si>
    <t>Current Liabilities per Audited F/S</t>
  </si>
  <si>
    <t>Working Capital -- Unadjusted</t>
  </si>
  <si>
    <t>Plus:  Debt Service Fund per Audited F/s</t>
  </si>
  <si>
    <t>Working Capital -- As Adjusted</t>
  </si>
  <si>
    <t xml:space="preserve"> Debt Service Fund - Toll Rev Bonds</t>
  </si>
  <si>
    <t xml:space="preserve"> Capital Projects Fund - Toll Rev Bonds</t>
  </si>
  <si>
    <t xml:space="preserve">  VRF Series 2013 Bonds</t>
  </si>
  <si>
    <t xml:space="preserve"> Capital Projects Fund - TxDOT Reimb Bonds</t>
  </si>
  <si>
    <t xml:space="preserve">  Capital Projects Fund - Replacement</t>
  </si>
  <si>
    <t>For Fiscal Year Ending December 31, 2016</t>
  </si>
  <si>
    <t>2016</t>
  </si>
  <si>
    <t xml:space="preserve">  Construction Records Keeper</t>
  </si>
  <si>
    <t>Advertising</t>
  </si>
  <si>
    <t>Utilities</t>
  </si>
  <si>
    <t>Insurance - LOC</t>
  </si>
  <si>
    <t>Miscellaneous</t>
  </si>
  <si>
    <t>Permit fees oversize</t>
  </si>
  <si>
    <t>Other income</t>
  </si>
  <si>
    <t>Operations</t>
  </si>
  <si>
    <t>2016 Combined Budget Summary</t>
  </si>
  <si>
    <t>All Funds</t>
  </si>
  <si>
    <t>Beginning</t>
  </si>
  <si>
    <t>Projected</t>
  </si>
  <si>
    <t>Bond/Notes</t>
  </si>
  <si>
    <t>Transfers</t>
  </si>
  <si>
    <t xml:space="preserve">Capital </t>
  </si>
  <si>
    <t xml:space="preserve">Debt </t>
  </si>
  <si>
    <t xml:space="preserve">Total </t>
  </si>
  <si>
    <t>Revenue Over/Under</t>
  </si>
  <si>
    <t>Other Items</t>
  </si>
  <si>
    <t>Net Position</t>
  </si>
  <si>
    <t>Proceeds</t>
  </si>
  <si>
    <t>In</t>
  </si>
  <si>
    <t>Out</t>
  </si>
  <si>
    <t>Outlay</t>
  </si>
  <si>
    <t>Service</t>
  </si>
  <si>
    <t>Appropriations</t>
  </si>
  <si>
    <t>Expenses</t>
  </si>
  <si>
    <t>Working Capital</t>
  </si>
  <si>
    <t>Ending Net Position</t>
  </si>
  <si>
    <t>General Fund</t>
  </si>
  <si>
    <t>Total General Fund</t>
  </si>
  <si>
    <t>Debt Service Funds</t>
  </si>
  <si>
    <t xml:space="preserve">  Senior Lein Vehicle Registration Fee Series 2013</t>
  </si>
  <si>
    <t xml:space="preserve">      Revenue and Refunding Bonds</t>
  </si>
  <si>
    <t xml:space="preserve">  TxDOT Reimbursement Bonds 2015 (SH 365 Seg 1-3 &amp; 4)</t>
  </si>
  <si>
    <t xml:space="preserve">  TxDOT Reimbursement Bonds 2015 (IBTC)</t>
  </si>
  <si>
    <t xml:space="preserve">  Toll Revenue Bonds #1 Series 2015</t>
  </si>
  <si>
    <t>Tota Debt Service Fund</t>
  </si>
  <si>
    <t>Bond Reserve Fund(s)</t>
  </si>
  <si>
    <t>Total Bond Reserve Fund(s)</t>
  </si>
  <si>
    <t>Capital Projects Funds</t>
  </si>
  <si>
    <t xml:space="preserve"> Capital Projects Fund - Funded by VRFs</t>
  </si>
  <si>
    <t>Sales Tax Rev. Bond Constr. (Central Park/Project Gold Star)</t>
  </si>
  <si>
    <t xml:space="preserve"> Capital Projects Fund - Funded by Cities</t>
  </si>
  <si>
    <t xml:space="preserve"> Capital Projects Fund - Funded by State Grants</t>
  </si>
  <si>
    <t xml:space="preserve"> Capital Projects Fund - Bond Construction Fund 2013</t>
  </si>
  <si>
    <t xml:space="preserve"> SIB Loan</t>
  </si>
  <si>
    <t>Bond Construction Bonds Series 2016</t>
  </si>
  <si>
    <t>Total Capital Project Funds</t>
  </si>
  <si>
    <t>TOTALS</t>
  </si>
  <si>
    <t>DEBT SERVICE FUND SUMMARY</t>
  </si>
  <si>
    <t>Fund Balance Summary</t>
  </si>
  <si>
    <t>Beginning Fund Balance</t>
  </si>
  <si>
    <t>Revenues:</t>
  </si>
  <si>
    <t>Intergovernmental</t>
  </si>
  <si>
    <t>Total Revenues</t>
  </si>
  <si>
    <t>Expenditures:</t>
  </si>
  <si>
    <t>Principal</t>
  </si>
  <si>
    <t>Interest Expense</t>
  </si>
  <si>
    <t>Fees</t>
  </si>
  <si>
    <t>Other Financing Sources:</t>
  </si>
  <si>
    <t>Transfers-In from Other Funds</t>
  </si>
  <si>
    <t xml:space="preserve">  General Fund</t>
  </si>
  <si>
    <t>Total Other Financing Sources</t>
  </si>
  <si>
    <t>Ending Fund Balance</t>
  </si>
  <si>
    <t>CAPITAL PROJECT FUNDS BUDGET</t>
  </si>
  <si>
    <t>Capital Project Fund - Funded by VRFs</t>
  </si>
  <si>
    <t>Interest</t>
  </si>
  <si>
    <t>Environmental</t>
  </si>
  <si>
    <t>Design</t>
  </si>
  <si>
    <t>ROW</t>
  </si>
  <si>
    <t>Construction</t>
  </si>
  <si>
    <t xml:space="preserve">  Total SH 365</t>
  </si>
  <si>
    <t xml:space="preserve">  Total IBTC</t>
  </si>
  <si>
    <t>Total Other Financing Sources (Uses)</t>
  </si>
  <si>
    <t xml:space="preserve"> Transfer-in  VRF 13 Bonds (management fee)</t>
  </si>
  <si>
    <t>Transfers-Out other</t>
  </si>
  <si>
    <t xml:space="preserve"> Transfer our Bond Fund</t>
  </si>
  <si>
    <t xml:space="preserve">  Premium Amortization</t>
  </si>
  <si>
    <t xml:space="preserve">  Totals</t>
  </si>
  <si>
    <t xml:space="preserve">  Total Compensation</t>
  </si>
  <si>
    <t>Equipment Repair</t>
  </si>
  <si>
    <t>www.hcrma.net</t>
  </si>
  <si>
    <t>Mission Statement:</t>
  </si>
  <si>
    <t>Department Summary</t>
  </si>
  <si>
    <t>“To provide our customers with a rapid and reliable alternative for the safe and efficient movement of people, goods and services."</t>
  </si>
  <si>
    <t>Expenditure Detail:</t>
  </si>
  <si>
    <t xml:space="preserve">  Land Acquisition Coordinator </t>
  </si>
  <si>
    <t xml:space="preserve">  Chief Auditor/Compliance/Officer</t>
  </si>
  <si>
    <t xml:space="preserve">  Construction  Engineer</t>
  </si>
  <si>
    <t xml:space="preserve">  Executive Assistant</t>
  </si>
  <si>
    <t xml:space="preserve">  Construction Sr. Inspector</t>
  </si>
  <si>
    <t xml:space="preserve">  Construction  Inspector</t>
  </si>
  <si>
    <t xml:space="preserve">Contact Us:  </t>
  </si>
  <si>
    <t>Flor Koll                   Executive Assistant                  P.O. Box 1766               Pharr, TX 78577   (956) 402-4762</t>
  </si>
  <si>
    <t>Accounting &amp; Auditing</t>
  </si>
  <si>
    <t>Dues &amp; Subscriptions</t>
  </si>
  <si>
    <t>Rental - Other</t>
  </si>
  <si>
    <t>Legal Services</t>
  </si>
  <si>
    <t>Penalities &amp; Intererest</t>
  </si>
  <si>
    <t>Bank Sevice Charges</t>
  </si>
  <si>
    <t>Personnel Services</t>
  </si>
  <si>
    <t xml:space="preserve">  Salaries and Wages</t>
  </si>
  <si>
    <t xml:space="preserve">  Employee Benefits</t>
  </si>
  <si>
    <t>incl</t>
  </si>
  <si>
    <t>Supplies</t>
  </si>
  <si>
    <t>Other Services and Charges</t>
  </si>
  <si>
    <t>Maintenance</t>
  </si>
  <si>
    <t>Operations Subtotal</t>
  </si>
  <si>
    <t>PERSONNEL</t>
  </si>
  <si>
    <t>Part-Time</t>
  </si>
  <si>
    <t>Total Positions Authorized</t>
  </si>
  <si>
    <t xml:space="preserve">MAJOR FY 2016 GOALS </t>
  </si>
  <si>
    <t>Flor Koll                    Executive Assistant                 P.O. Box 1766               Pharr, TX 78577   (956) 402-4762</t>
  </si>
  <si>
    <t>1.) Bid SH 365 Segment 1 and 2 by August 2016</t>
  </si>
  <si>
    <t>2.) Substantially complete construction of US 281/Border Safety Inspection Facility</t>
  </si>
  <si>
    <t>3.) Purchase project management software</t>
  </si>
  <si>
    <t>4.) Hire in-house inspection staff</t>
  </si>
  <si>
    <t xml:space="preserve">5.) </t>
  </si>
  <si>
    <t xml:space="preserve">6.) </t>
  </si>
  <si>
    <t xml:space="preserve">7.) </t>
  </si>
  <si>
    <t xml:space="preserve">    </t>
  </si>
  <si>
    <t xml:space="preserve">8.) </t>
  </si>
  <si>
    <t xml:space="preserve">9.) </t>
  </si>
  <si>
    <t xml:space="preserve">10.) </t>
  </si>
  <si>
    <t xml:space="preserve">11.) </t>
  </si>
  <si>
    <t xml:space="preserve">12.) </t>
  </si>
  <si>
    <t xml:space="preserve">13.) </t>
  </si>
  <si>
    <t xml:space="preserve">14.) </t>
  </si>
  <si>
    <t xml:space="preserve">15.) </t>
  </si>
  <si>
    <t>Senior Lein Vehicle Registration Fee Series 2013 Revenue and Refunding Bonds</t>
  </si>
  <si>
    <t>               www.hcrma.net</t>
  </si>
  <si>
    <t>..</t>
  </si>
  <si>
    <t>.</t>
  </si>
  <si>
    <t xml:space="preserve">  Total Debt Service Expenditures</t>
  </si>
  <si>
    <t>Transfer out</t>
  </si>
  <si>
    <t>Transfer- out general (management fee)</t>
  </si>
  <si>
    <t>Transfer- in general</t>
  </si>
  <si>
    <t>Acqusition</t>
  </si>
  <si>
    <t>Consulting and engineering</t>
  </si>
  <si>
    <t>Bond issuance cost and fees</t>
  </si>
  <si>
    <t>Legal &amp; professional</t>
  </si>
  <si>
    <t>Bond Construction Fund - Senior Lein VRF Series 2013 Revenue &amp; Refunding Bonds</t>
  </si>
  <si>
    <t>Issuance cost</t>
  </si>
  <si>
    <t>Debt service reserve</t>
  </si>
  <si>
    <t>Capitalized interest</t>
  </si>
  <si>
    <t>Bond proceeds</t>
  </si>
  <si>
    <t>Bond Construction Fund -  Series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</si>
</sst>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0_);_(* \(#,##0.00\);_(* &quot;-&quot;_);_(@_)"/>
    <numFmt numFmtId="167" formatCode="_(&quot;$&quot;* #,##0_);_(&quot;$&quot;* \(#,##0\);_(&quot;$&quot;* &quot;-&quot;????_);_(@_)"/>
    <numFmt numFmtId="168" formatCode="_(&quot;$&quot;* #,##0.0000_);_(&quot;$&quot;* \(#,##0.0000\);_(&quot;$&quot;* &quot;-&quot;????_);_(@_)"/>
  </numFmts>
  <fonts count="45">
    <font>
      <sz val="10"/>
      <name val="SWISS"/>
    </font>
    <font>
      <sz val="10"/>
      <name val="CG Times (W1)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Times New Roman"/>
      <family val="1"/>
    </font>
    <font>
      <sz val="12"/>
      <name val="Arial"/>
    </font>
    <font>
      <b/>
      <sz val="11"/>
      <color indexed="8"/>
      <name val="Goudy Old Style"/>
      <family val="1"/>
    </font>
    <font>
      <sz val="11"/>
      <name val="Goudy Old Style"/>
      <family val="1"/>
    </font>
    <font>
      <b/>
      <sz val="12"/>
      <color indexed="8"/>
      <name val="Times New Roman"/>
      <family val="1"/>
    </font>
    <font>
      <b/>
      <sz val="14"/>
      <color indexed="8"/>
      <name val="Goudy Old Style"/>
      <family val="1"/>
    </font>
    <font>
      <sz val="11"/>
      <color indexed="8"/>
      <name val="Goudy Old Style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Bookman Old Style"/>
      <family val="1"/>
    </font>
    <font>
      <sz val="18"/>
      <name val="Bookman Old Style"/>
      <family val="1"/>
    </font>
    <font>
      <u/>
      <sz val="10"/>
      <color theme="10"/>
      <name val="CG Times (W1)"/>
    </font>
    <font>
      <u/>
      <sz val="10"/>
      <color theme="10"/>
      <name val="Bookman Old Style"/>
      <family val="1"/>
    </font>
    <font>
      <u/>
      <sz val="10"/>
      <color indexed="12"/>
      <name val="Arial"/>
      <family val="2"/>
    </font>
    <font>
      <i/>
      <u/>
      <sz val="10"/>
      <color theme="10"/>
      <name val="Bookman Old Style"/>
      <family val="1"/>
    </font>
    <font>
      <sz val="14"/>
      <name val="Bookman Old Style"/>
      <family val="1"/>
    </font>
    <font>
      <b/>
      <sz val="12"/>
      <name val="Bookman Old Style"/>
      <family val="1"/>
    </font>
    <font>
      <b/>
      <sz val="11"/>
      <name val="Bookman Old Style"/>
      <family val="1"/>
    </font>
    <font>
      <sz val="10"/>
      <color indexed="8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sz val="9"/>
      <color rgb="FFFF0000"/>
      <name val="Bookman Old Style"/>
      <family val="1"/>
    </font>
    <font>
      <sz val="10"/>
      <color theme="0"/>
      <name val="Bookman Old Style"/>
      <family val="1"/>
    </font>
    <font>
      <b/>
      <sz val="9"/>
      <name val="Bookman Old Style"/>
      <family val="1"/>
    </font>
    <font>
      <sz val="11"/>
      <name val="Bookman Old Style"/>
      <family val="1"/>
    </font>
    <font>
      <sz val="14"/>
      <color theme="0"/>
      <name val="Bookman Old Style"/>
      <family val="1"/>
    </font>
    <font>
      <b/>
      <sz val="11"/>
      <color theme="0"/>
      <name val="Bookman Old Style"/>
      <family val="1"/>
    </font>
    <font>
      <b/>
      <sz val="9"/>
      <color theme="0"/>
      <name val="Bookman Old Style"/>
      <family val="1"/>
    </font>
    <font>
      <sz val="9"/>
      <color theme="0"/>
      <name val="Bookman Old Style"/>
      <family val="1"/>
    </font>
    <font>
      <sz val="9"/>
      <color theme="1"/>
      <name val="Bookman Old Style"/>
      <family val="1"/>
    </font>
    <font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bgColor theme="0" tint="-4.9989318521683403E-2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8" fillId="0" borderId="0"/>
    <xf numFmtId="0" fontId="2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" fontId="1" fillId="0" borderId="0"/>
    <xf numFmtId="3" fontId="1" fillId="0" borderId="0"/>
    <xf numFmtId="0" fontId="20" fillId="0" borderId="0"/>
  </cellStyleXfs>
  <cellXfs count="28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Font="1" applyBorder="1" applyAlignment="1"/>
    <xf numFmtId="41" fontId="2" fillId="0" borderId="0" xfId="1" applyNumberFormat="1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42" fontId="2" fillId="0" borderId="0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Fill="1" applyBorder="1" applyAlignment="1"/>
    <xf numFmtId="41" fontId="2" fillId="0" borderId="1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41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/>
    <xf numFmtId="42" fontId="2" fillId="0" borderId="0" xfId="0" applyNumberFormat="1" applyFont="1" applyBorder="1" applyAlignment="1" applyProtection="1">
      <protection locked="0"/>
    </xf>
    <xf numFmtId="0" fontId="2" fillId="0" borderId="1" xfId="0" applyFont="1" applyBorder="1" applyAlignment="1"/>
    <xf numFmtId="3" fontId="2" fillId="0" borderId="0" xfId="0" applyNumberFormat="1" applyFont="1" applyAlignment="1"/>
    <xf numFmtId="41" fontId="2" fillId="0" borderId="0" xfId="1" quotePrefix="1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1" fontId="4" fillId="0" borderId="0" xfId="1" quotePrefix="1" applyNumberFormat="1" applyFont="1" applyBorder="1" applyAlignment="1">
      <alignment horizontal="center"/>
    </xf>
    <xf numFmtId="41" fontId="4" fillId="0" borderId="0" xfId="1" applyNumberFormat="1" applyFont="1" applyBorder="1" applyAlignment="1"/>
    <xf numFmtId="0" fontId="5" fillId="0" borderId="0" xfId="0" applyFont="1" applyBorder="1" applyAlignment="1"/>
    <xf numFmtId="41" fontId="2" fillId="0" borderId="1" xfId="1" quotePrefix="1" applyNumberFormat="1" applyFont="1" applyBorder="1" applyAlignment="1">
      <alignment horizontal="center"/>
    </xf>
    <xf numFmtId="42" fontId="2" fillId="0" borderId="0" xfId="1" quotePrefix="1" applyNumberFormat="1" applyFont="1" applyBorder="1" applyAlignment="1">
      <alignment horizontal="center"/>
    </xf>
    <xf numFmtId="42" fontId="2" fillId="0" borderId="0" xfId="1" applyNumberFormat="1" applyFont="1" applyBorder="1" applyAlignment="1"/>
    <xf numFmtId="0" fontId="2" fillId="0" borderId="0" xfId="0" applyNumberFormat="1" applyFont="1" applyBorder="1" applyAlignment="1" applyProtection="1">
      <protection locked="0"/>
    </xf>
    <xf numFmtId="42" fontId="2" fillId="0" borderId="2" xfId="0" applyNumberFormat="1" applyFont="1" applyBorder="1" applyAlignment="1"/>
    <xf numFmtId="165" fontId="2" fillId="0" borderId="0" xfId="1" quotePrefix="1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6" fillId="0" borderId="0" xfId="0" applyNumberFormat="1" applyFont="1" applyAlignment="1" applyProtection="1">
      <protection locked="0"/>
    </xf>
    <xf numFmtId="41" fontId="2" fillId="0" borderId="1" xfId="1" quotePrefix="1" applyNumberFormat="1" applyFont="1" applyFill="1" applyBorder="1" applyAlignment="1">
      <alignment horizontal="center"/>
    </xf>
    <xf numFmtId="165" fontId="2" fillId="0" borderId="0" xfId="1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1" fontId="2" fillId="0" borderId="0" xfId="1" quotePrefix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/>
    <xf numFmtId="0" fontId="3" fillId="0" borderId="0" xfId="0" applyFont="1" applyFill="1" applyBorder="1" applyAlignment="1"/>
    <xf numFmtId="166" fontId="2" fillId="0" borderId="0" xfId="0" applyNumberFormat="1" applyFont="1" applyBorder="1" applyAlignment="1"/>
    <xf numFmtId="41" fontId="4" fillId="0" borderId="0" xfId="0" applyNumberFormat="1" applyFont="1" applyBorder="1" applyAlignment="1"/>
    <xf numFmtId="42" fontId="7" fillId="0" borderId="0" xfId="0" applyNumberFormat="1" applyFont="1" applyBorder="1" applyAlignment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2" fillId="0" borderId="0" xfId="1" quotePrefix="1" applyNumberFormat="1" applyFont="1" applyFill="1" applyBorder="1" applyAlignment="1">
      <alignment horizontal="center"/>
    </xf>
    <xf numFmtId="42" fontId="2" fillId="0" borderId="2" xfId="0" applyNumberFormat="1" applyFont="1" applyFill="1" applyBorder="1" applyAlignment="1"/>
    <xf numFmtId="42" fontId="2" fillId="0" borderId="0" xfId="0" applyNumberFormat="1" applyFont="1" applyFill="1" applyBorder="1" applyAlignment="1"/>
    <xf numFmtId="41" fontId="11" fillId="0" borderId="6" xfId="2" applyNumberFormat="1" applyFont="1" applyFill="1" applyBorder="1" applyAlignment="1">
      <alignment horizontal="centerContinuous"/>
    </xf>
    <xf numFmtId="41" fontId="11" fillId="0" borderId="7" xfId="2" applyNumberFormat="1" applyFont="1" applyFill="1" applyBorder="1" applyAlignment="1">
      <alignment horizontal="centerContinuous"/>
    </xf>
    <xf numFmtId="41" fontId="11" fillId="0" borderId="8" xfId="2" applyNumberFormat="1" applyFont="1" applyFill="1" applyBorder="1" applyAlignment="1">
      <alignment horizontal="centerContinuous"/>
    </xf>
    <xf numFmtId="41" fontId="12" fillId="0" borderId="0" xfId="2" applyNumberFormat="1" applyFont="1" applyFill="1" applyBorder="1"/>
    <xf numFmtId="41" fontId="12" fillId="0" borderId="0" xfId="2" applyNumberFormat="1" applyFont="1" applyFill="1"/>
    <xf numFmtId="41" fontId="12" fillId="0" borderId="0" xfId="2" applyNumberFormat="1" applyFont="1" applyFill="1" applyAlignment="1"/>
    <xf numFmtId="41" fontId="11" fillId="0" borderId="3" xfId="2" applyNumberFormat="1" applyFont="1" applyFill="1" applyBorder="1" applyAlignment="1">
      <alignment horizontal="left"/>
    </xf>
    <xf numFmtId="41" fontId="11" fillId="0" borderId="0" xfId="2" applyNumberFormat="1" applyFont="1" applyFill="1" applyBorder="1" applyAlignment="1">
      <alignment horizontal="center"/>
    </xf>
    <xf numFmtId="41" fontId="11" fillId="0" borderId="0" xfId="2" applyNumberFormat="1" applyFont="1" applyFill="1" applyBorder="1" applyAlignment="1">
      <alignment horizontal="centerContinuous"/>
    </xf>
    <xf numFmtId="41" fontId="11" fillId="0" borderId="0" xfId="2" applyNumberFormat="1" applyFont="1" applyFill="1" applyBorder="1" applyAlignment="1">
      <alignment horizontal="centerContinuous" vertical="center"/>
    </xf>
    <xf numFmtId="41" fontId="14" fillId="0" borderId="0" xfId="2" applyNumberFormat="1" applyFont="1" applyFill="1" applyBorder="1" applyAlignment="1">
      <alignment horizontal="center" vertical="center"/>
    </xf>
    <xf numFmtId="41" fontId="11" fillId="0" borderId="9" xfId="2" applyNumberFormat="1" applyFont="1" applyFill="1" applyBorder="1" applyAlignment="1">
      <alignment horizontal="centerContinuous"/>
    </xf>
    <xf numFmtId="0" fontId="10" fillId="0" borderId="0" xfId="2"/>
    <xf numFmtId="41" fontId="11" fillId="0" borderId="4" xfId="2" applyNumberFormat="1" applyFont="1" applyFill="1" applyBorder="1" applyAlignment="1">
      <alignment horizontal="centerContinuous"/>
    </xf>
    <xf numFmtId="41" fontId="11" fillId="0" borderId="1" xfId="2" applyNumberFormat="1" applyFont="1" applyFill="1" applyBorder="1" applyAlignment="1">
      <alignment horizontal="centerContinuous"/>
    </xf>
    <xf numFmtId="41" fontId="11" fillId="0" borderId="10" xfId="2" applyNumberFormat="1" applyFont="1" applyFill="1" applyBorder="1" applyAlignment="1">
      <alignment horizontal="centerContinuous"/>
    </xf>
    <xf numFmtId="41" fontId="15" fillId="0" borderId="3" xfId="2" applyNumberFormat="1" applyFont="1" applyFill="1" applyBorder="1" applyAlignment="1"/>
    <xf numFmtId="41" fontId="15" fillId="0" borderId="0" xfId="2" applyNumberFormat="1" applyFont="1" applyFill="1" applyBorder="1" applyAlignment="1"/>
    <xf numFmtId="41" fontId="15" fillId="0" borderId="0" xfId="2" applyNumberFormat="1" applyFont="1" applyFill="1" applyBorder="1" applyAlignment="1">
      <alignment horizontal="center"/>
    </xf>
    <xf numFmtId="41" fontId="12" fillId="0" borderId="9" xfId="2" applyNumberFormat="1" applyFont="1" applyFill="1" applyBorder="1"/>
    <xf numFmtId="41" fontId="16" fillId="0" borderId="3" xfId="2" applyNumberFormat="1" applyFont="1" applyFill="1" applyBorder="1" applyAlignment="1"/>
    <xf numFmtId="41" fontId="16" fillId="0" borderId="0" xfId="2" applyNumberFormat="1" applyFont="1" applyFill="1" applyBorder="1" applyAlignment="1"/>
    <xf numFmtId="41" fontId="17" fillId="0" borderId="11" xfId="2" applyNumberFormat="1" applyFont="1" applyFill="1" applyBorder="1" applyAlignment="1">
      <alignment horizontal="center"/>
    </xf>
    <xf numFmtId="41" fontId="17" fillId="0" borderId="12" xfId="2" applyNumberFormat="1" applyFont="1" applyFill="1" applyBorder="1" applyAlignment="1">
      <alignment horizontal="center"/>
    </xf>
    <xf numFmtId="41" fontId="17" fillId="0" borderId="13" xfId="2" applyNumberFormat="1" applyFont="1" applyFill="1" applyBorder="1" applyAlignment="1">
      <alignment horizontal="center"/>
    </xf>
    <xf numFmtId="41" fontId="17" fillId="0" borderId="14" xfId="2" applyNumberFormat="1" applyFont="1" applyFill="1" applyBorder="1" applyAlignment="1">
      <alignment horizontal="center"/>
    </xf>
    <xf numFmtId="41" fontId="17" fillId="0" borderId="15" xfId="2" applyNumberFormat="1" applyFont="1" applyFill="1" applyBorder="1" applyAlignment="1">
      <alignment horizontal="center"/>
    </xf>
    <xf numFmtId="41" fontId="16" fillId="0" borderId="0" xfId="2" applyNumberFormat="1" applyFont="1" applyFill="1" applyBorder="1" applyAlignment="1">
      <alignment horizontal="centerContinuous"/>
    </xf>
    <xf numFmtId="41" fontId="17" fillId="0" borderId="0" xfId="2" applyNumberFormat="1" applyFont="1" applyFill="1" applyBorder="1" applyAlignment="1">
      <alignment horizontal="center"/>
    </xf>
    <xf numFmtId="41" fontId="17" fillId="0" borderId="16" xfId="2" applyNumberFormat="1" applyFont="1" applyFill="1" applyBorder="1" applyAlignment="1">
      <alignment horizontal="center"/>
    </xf>
    <xf numFmtId="41" fontId="17" fillId="0" borderId="17" xfId="2" applyNumberFormat="1" applyFont="1" applyFill="1" applyBorder="1" applyAlignment="1">
      <alignment horizontal="center"/>
    </xf>
    <xf numFmtId="41" fontId="9" fillId="0" borderId="9" xfId="2" applyNumberFormat="1" applyFont="1" applyFill="1" applyBorder="1"/>
    <xf numFmtId="41" fontId="17" fillId="0" borderId="18" xfId="2" applyNumberFormat="1" applyFont="1" applyFill="1" applyBorder="1" applyAlignment="1">
      <alignment horizontal="center"/>
    </xf>
    <xf numFmtId="41" fontId="17" fillId="0" borderId="19" xfId="2" applyNumberFormat="1" applyFont="1" applyFill="1" applyBorder="1" applyAlignment="1">
      <alignment horizontal="center"/>
    </xf>
    <xf numFmtId="41" fontId="17" fillId="0" borderId="20" xfId="2" applyNumberFormat="1" applyFont="1" applyFill="1" applyBorder="1" applyAlignment="1">
      <alignment horizontal="center"/>
    </xf>
    <xf numFmtId="41" fontId="17" fillId="0" borderId="21" xfId="2" applyNumberFormat="1" applyFont="1" applyFill="1" applyBorder="1" applyAlignment="1">
      <alignment horizontal="center"/>
    </xf>
    <xf numFmtId="41" fontId="16" fillId="0" borderId="3" xfId="2" applyNumberFormat="1" applyFont="1" applyFill="1" applyBorder="1" applyAlignment="1">
      <alignment horizontal="left"/>
    </xf>
    <xf numFmtId="41" fontId="16" fillId="0" borderId="22" xfId="2" applyNumberFormat="1" applyFont="1" applyFill="1" applyBorder="1" applyAlignment="1"/>
    <xf numFmtId="41" fontId="16" fillId="0" borderId="0" xfId="2" applyNumberFormat="1" applyFont="1" applyFill="1" applyBorder="1" applyAlignment="1">
      <alignment horizontal="center"/>
    </xf>
    <xf numFmtId="41" fontId="17" fillId="0" borderId="3" xfId="2" applyNumberFormat="1" applyFont="1" applyFill="1" applyBorder="1" applyAlignment="1">
      <alignment horizontal="left"/>
    </xf>
    <xf numFmtId="41" fontId="16" fillId="0" borderId="0" xfId="2" applyNumberFormat="1" applyFont="1" applyFill="1" applyBorder="1" applyAlignment="1" applyProtection="1">
      <protection locked="0"/>
    </xf>
    <xf numFmtId="41" fontId="17" fillId="0" borderId="0" xfId="2" applyNumberFormat="1" applyFont="1" applyFill="1" applyBorder="1" applyAlignment="1">
      <alignment horizontal="right"/>
    </xf>
    <xf numFmtId="41" fontId="16" fillId="0" borderId="3" xfId="2" applyNumberFormat="1" applyFont="1" applyFill="1" applyBorder="1" applyAlignment="1">
      <alignment horizontal="left" indent="1"/>
    </xf>
    <xf numFmtId="42" fontId="16" fillId="0" borderId="0" xfId="2" applyNumberFormat="1" applyFont="1" applyFill="1" applyBorder="1" applyAlignment="1">
      <alignment horizontal="right"/>
    </xf>
    <xf numFmtId="42" fontId="16" fillId="0" borderId="1" xfId="2" applyNumberFormat="1" applyFont="1" applyFill="1" applyBorder="1" applyAlignment="1">
      <alignment horizontal="right"/>
    </xf>
    <xf numFmtId="42" fontId="16" fillId="0" borderId="0" xfId="2" applyNumberFormat="1" applyFont="1" applyFill="1" applyBorder="1" applyAlignment="1">
      <alignment horizontal="center"/>
    </xf>
    <xf numFmtId="42" fontId="9" fillId="0" borderId="9" xfId="2" applyNumberFormat="1" applyFont="1" applyFill="1" applyBorder="1"/>
    <xf numFmtId="42" fontId="12" fillId="0" borderId="0" xfId="2" applyNumberFormat="1" applyFont="1" applyFill="1" applyBorder="1"/>
    <xf numFmtId="42" fontId="12" fillId="0" borderId="0" xfId="2" applyNumberFormat="1" applyFont="1" applyFill="1"/>
    <xf numFmtId="41" fontId="16" fillId="0" borderId="22" xfId="2" applyNumberFormat="1" applyFont="1" applyFill="1" applyBorder="1" applyAlignment="1">
      <alignment horizontal="right"/>
    </xf>
    <xf numFmtId="41" fontId="16" fillId="0" borderId="0" xfId="2" applyNumberFormat="1" applyFont="1" applyFill="1" applyBorder="1" applyAlignment="1">
      <alignment horizontal="right"/>
    </xf>
    <xf numFmtId="41" fontId="16" fillId="0" borderId="0" xfId="2" applyNumberFormat="1" applyFont="1" applyFill="1" applyBorder="1" applyAlignment="1" applyProtection="1">
      <alignment horizontal="center"/>
      <protection locked="0"/>
    </xf>
    <xf numFmtId="41" fontId="17" fillId="0" borderId="3" xfId="2" applyNumberFormat="1" applyFont="1" applyFill="1" applyBorder="1" applyAlignment="1">
      <alignment horizontal="right" vertical="center"/>
    </xf>
    <xf numFmtId="42" fontId="17" fillId="0" borderId="0" xfId="2" applyNumberFormat="1" applyFont="1" applyFill="1" applyBorder="1" applyAlignment="1">
      <alignment horizontal="right"/>
    </xf>
    <xf numFmtId="42" fontId="17" fillId="0" borderId="1" xfId="2" applyNumberFormat="1" applyFont="1" applyFill="1" applyBorder="1" applyAlignment="1">
      <alignment horizontal="right"/>
    </xf>
    <xf numFmtId="42" fontId="17" fillId="0" borderId="0" xfId="2" applyNumberFormat="1" applyFont="1" applyFill="1" applyBorder="1" applyAlignment="1">
      <alignment horizontal="center"/>
    </xf>
    <xf numFmtId="42" fontId="17" fillId="0" borderId="0" xfId="2" applyNumberFormat="1" applyFont="1" applyFill="1" applyBorder="1" applyAlignment="1">
      <alignment horizontal="right" vertical="center"/>
    </xf>
    <xf numFmtId="41" fontId="16" fillId="0" borderId="22" xfId="2" applyNumberFormat="1" applyFont="1" applyFill="1" applyBorder="1" applyAlignment="1">
      <alignment horizontal="right" vertical="center"/>
    </xf>
    <xf numFmtId="41" fontId="16" fillId="0" borderId="0" xfId="2" applyNumberFormat="1" applyFont="1" applyFill="1" applyBorder="1" applyAlignment="1">
      <alignment horizontal="right" vertical="center"/>
    </xf>
    <xf numFmtId="41" fontId="16" fillId="0" borderId="3" xfId="2" applyNumberFormat="1" applyFont="1" applyFill="1" applyBorder="1" applyAlignment="1">
      <alignment horizontal="left" vertical="center" indent="1"/>
    </xf>
    <xf numFmtId="42" fontId="16" fillId="0" borderId="1" xfId="2" applyNumberFormat="1" applyFont="1" applyFill="1" applyBorder="1" applyAlignment="1">
      <alignment horizontal="right" vertical="center"/>
    </xf>
    <xf numFmtId="41" fontId="16" fillId="0" borderId="1" xfId="2" applyNumberFormat="1" applyFont="1" applyFill="1" applyBorder="1" applyAlignment="1">
      <alignment horizontal="right"/>
    </xf>
    <xf numFmtId="41" fontId="16" fillId="0" borderId="1" xfId="2" applyNumberFormat="1" applyFont="1" applyFill="1" applyBorder="1" applyAlignment="1">
      <alignment horizontal="right" vertical="center"/>
    </xf>
    <xf numFmtId="41" fontId="17" fillId="0" borderId="3" xfId="2" applyNumberFormat="1" applyFont="1" applyFill="1" applyBorder="1" applyAlignment="1">
      <alignment horizontal="right" vertical="center" indent="1"/>
    </xf>
    <xf numFmtId="41" fontId="17" fillId="0" borderId="3" xfId="2" applyNumberFormat="1" applyFont="1" applyFill="1" applyBorder="1" applyAlignment="1">
      <alignment horizontal="right"/>
    </xf>
    <xf numFmtId="42" fontId="16" fillId="0" borderId="0" xfId="2" applyNumberFormat="1" applyFont="1" applyFill="1" applyBorder="1" applyAlignment="1" applyProtection="1">
      <alignment horizontal="center"/>
      <protection locked="0"/>
    </xf>
    <xf numFmtId="42" fontId="16" fillId="0" borderId="0" xfId="2" applyNumberFormat="1" applyFont="1" applyFill="1" applyBorder="1" applyAlignment="1">
      <alignment horizontal="right" vertical="center"/>
    </xf>
    <xf numFmtId="41" fontId="9" fillId="0" borderId="0" xfId="2" applyNumberFormat="1" applyFont="1" applyFill="1" applyAlignment="1"/>
    <xf numFmtId="41" fontId="17" fillId="0" borderId="0" xfId="2" applyNumberFormat="1" applyFont="1" applyFill="1" applyBorder="1" applyAlignment="1">
      <alignment horizontal="right" vertical="center"/>
    </xf>
    <xf numFmtId="42" fontId="17" fillId="0" borderId="2" xfId="2" applyNumberFormat="1" applyFont="1" applyFill="1" applyBorder="1" applyAlignment="1">
      <alignment horizontal="right"/>
    </xf>
    <xf numFmtId="42" fontId="11" fillId="0" borderId="0" xfId="2" applyNumberFormat="1" applyFont="1" applyFill="1" applyBorder="1" applyAlignment="1">
      <alignment horizontal="right"/>
    </xf>
    <xf numFmtId="41" fontId="9" fillId="0" borderId="4" xfId="2" applyNumberFormat="1" applyFont="1" applyFill="1" applyBorder="1" applyAlignment="1"/>
    <xf numFmtId="41" fontId="9" fillId="0" borderId="1" xfId="2" applyNumberFormat="1" applyFont="1" applyFill="1" applyBorder="1" applyAlignment="1"/>
    <xf numFmtId="41" fontId="9" fillId="0" borderId="1" xfId="2" applyNumberFormat="1" applyFont="1" applyFill="1" applyBorder="1" applyAlignment="1">
      <alignment horizontal="center"/>
    </xf>
    <xf numFmtId="41" fontId="9" fillId="0" borderId="10" xfId="2" applyNumberFormat="1" applyFont="1" applyFill="1" applyBorder="1"/>
    <xf numFmtId="42" fontId="12" fillId="0" borderId="0" xfId="2" applyNumberFormat="1" applyFont="1" applyFill="1" applyAlignment="1"/>
    <xf numFmtId="41" fontId="12" fillId="0" borderId="0" xfId="2" applyNumberFormat="1" applyFont="1" applyFill="1" applyAlignment="1">
      <alignment horizontal="center"/>
    </xf>
    <xf numFmtId="41" fontId="12" fillId="0" borderId="0" xfId="2" applyNumberFormat="1" applyFont="1" applyFill="1" applyBorder="1" applyAlignment="1"/>
    <xf numFmtId="0" fontId="18" fillId="0" borderId="0" xfId="3"/>
    <xf numFmtId="0" fontId="18" fillId="0" borderId="0" xfId="3" applyAlignment="1">
      <alignment horizontal="center"/>
    </xf>
    <xf numFmtId="42" fontId="18" fillId="0" borderId="0" xfId="3" applyNumberFormat="1"/>
    <xf numFmtId="41" fontId="18" fillId="0" borderId="0" xfId="3" applyNumberFormat="1"/>
    <xf numFmtId="41" fontId="18" fillId="0" borderId="1" xfId="3" applyNumberFormat="1" applyBorder="1"/>
    <xf numFmtId="41" fontId="18" fillId="0" borderId="0" xfId="3" applyNumberFormat="1" applyFill="1"/>
    <xf numFmtId="41" fontId="18" fillId="0" borderId="1" xfId="3" applyNumberFormat="1" applyFill="1" applyBorder="1"/>
    <xf numFmtId="0" fontId="18" fillId="0" borderId="0" xfId="3" applyFill="1"/>
    <xf numFmtId="168" fontId="18" fillId="0" borderId="0" xfId="3" applyNumberFormat="1"/>
    <xf numFmtId="167" fontId="18" fillId="0" borderId="2" xfId="3" applyNumberFormat="1" applyBorder="1"/>
    <xf numFmtId="41" fontId="20" fillId="0" borderId="0" xfId="3" applyNumberFormat="1" applyFont="1"/>
    <xf numFmtId="167" fontId="18" fillId="0" borderId="0" xfId="3" applyNumberFormat="1"/>
    <xf numFmtId="0" fontId="18" fillId="0" borderId="0" xfId="3" applyBorder="1"/>
    <xf numFmtId="41" fontId="4" fillId="0" borderId="0" xfId="1" quotePrefix="1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/>
    <xf numFmtId="41" fontId="22" fillId="0" borderId="0" xfId="4" applyNumberFormat="1" applyFont="1" applyFill="1" applyBorder="1" applyAlignment="1"/>
    <xf numFmtId="41" fontId="22" fillId="0" borderId="0" xfId="4" applyNumberFormat="1" applyFont="1" applyAlignment="1"/>
    <xf numFmtId="0" fontId="25" fillId="0" borderId="0" xfId="5" applyFont="1" applyAlignment="1" applyProtection="1"/>
    <xf numFmtId="41" fontId="27" fillId="0" borderId="0" xfId="6" applyNumberFormat="1" applyFont="1" applyAlignment="1" applyProtection="1">
      <alignment horizontal="left" vertical="top"/>
    </xf>
    <xf numFmtId="41" fontId="22" fillId="0" borderId="5" xfId="4" applyNumberFormat="1" applyFont="1" applyFill="1" applyBorder="1" applyAlignment="1"/>
    <xf numFmtId="41" fontId="22" fillId="0" borderId="5" xfId="4" applyNumberFormat="1" applyFont="1" applyFill="1" applyBorder="1" applyAlignment="1">
      <alignment horizontal="center"/>
    </xf>
    <xf numFmtId="41" fontId="22" fillId="0" borderId="0" xfId="4" applyNumberFormat="1" applyFont="1" applyBorder="1" applyAlignment="1"/>
    <xf numFmtId="41" fontId="22" fillId="0" borderId="23" xfId="4" applyNumberFormat="1" applyFont="1" applyFill="1" applyBorder="1" applyAlignment="1">
      <alignment horizontal="center" wrapText="1"/>
    </xf>
    <xf numFmtId="41" fontId="22" fillId="0" borderId="23" xfId="4" applyNumberFormat="1" applyFont="1" applyFill="1" applyBorder="1" applyAlignment="1"/>
    <xf numFmtId="41" fontId="22" fillId="0" borderId="0" xfId="4" applyNumberFormat="1" applyFont="1" applyFill="1" applyBorder="1" applyAlignment="1">
      <alignment horizontal="center"/>
    </xf>
    <xf numFmtId="41" fontId="29" fillId="0" borderId="24" xfId="4" applyNumberFormat="1" applyFont="1" applyFill="1" applyBorder="1" applyAlignment="1">
      <alignment horizontal="left"/>
    </xf>
    <xf numFmtId="3" fontId="30" fillId="2" borderId="0" xfId="7" applyNumberFormat="1" applyFont="1" applyFill="1" applyBorder="1" applyAlignment="1" applyProtection="1">
      <alignment horizontal="left"/>
      <protection locked="0"/>
    </xf>
    <xf numFmtId="3" fontId="22" fillId="2" borderId="0" xfId="7" applyNumberFormat="1" applyFont="1" applyFill="1" applyBorder="1" applyAlignment="1" applyProtection="1">
      <alignment horizontal="right"/>
      <protection locked="0"/>
    </xf>
    <xf numFmtId="41" fontId="31" fillId="2" borderId="0" xfId="7" applyNumberFormat="1" applyFont="1" applyFill="1" applyBorder="1" applyAlignment="1">
      <alignment horizontal="right"/>
    </xf>
    <xf numFmtId="3" fontId="22" fillId="0" borderId="24" xfId="4" applyNumberFormat="1" applyFont="1" applyFill="1" applyBorder="1" applyAlignment="1">
      <alignment horizontal="left" wrapText="1"/>
    </xf>
    <xf numFmtId="41" fontId="32" fillId="2" borderId="0" xfId="4" applyNumberFormat="1" applyFont="1" applyFill="1" applyBorder="1" applyAlignment="1"/>
    <xf numFmtId="41" fontId="32" fillId="2" borderId="0" xfId="4" applyNumberFormat="1" applyFont="1" applyFill="1" applyBorder="1" applyAlignment="1">
      <alignment horizontal="center"/>
    </xf>
    <xf numFmtId="41" fontId="33" fillId="2" borderId="0" xfId="4" applyNumberFormat="1" applyFont="1" applyFill="1" applyBorder="1" applyAlignment="1">
      <alignment horizontal="center"/>
    </xf>
    <xf numFmtId="41" fontId="33" fillId="2" borderId="0" xfId="4" applyNumberFormat="1" applyFont="1" applyFill="1" applyBorder="1" applyAlignment="1">
      <alignment horizontal="center" wrapText="1"/>
    </xf>
    <xf numFmtId="41" fontId="32" fillId="2" borderId="0" xfId="4" quotePrefix="1" applyNumberFormat="1" applyFont="1" applyFill="1" applyBorder="1" applyAlignment="1">
      <alignment horizontal="center"/>
    </xf>
    <xf numFmtId="49" fontId="33" fillId="2" borderId="0" xfId="4" applyNumberFormat="1" applyFont="1" applyFill="1" applyBorder="1" applyAlignment="1">
      <alignment horizontal="center"/>
    </xf>
    <xf numFmtId="3" fontId="1" fillId="0" borderId="0" xfId="8"/>
    <xf numFmtId="41" fontId="33" fillId="0" borderId="0" xfId="4" applyNumberFormat="1" applyFont="1" applyBorder="1" applyAlignment="1"/>
    <xf numFmtId="0" fontId="2" fillId="0" borderId="0" xfId="8" applyNumberFormat="1" applyFont="1" applyBorder="1" applyAlignment="1" applyProtection="1">
      <protection locked="0"/>
    </xf>
    <xf numFmtId="0" fontId="6" fillId="0" borderId="0" xfId="8" applyNumberFormat="1" applyFont="1" applyBorder="1" applyAlignment="1" applyProtection="1">
      <protection locked="0"/>
    </xf>
    <xf numFmtId="0" fontId="2" fillId="0" borderId="0" xfId="8" applyNumberFormat="1" applyFont="1" applyAlignment="1" applyProtection="1">
      <protection locked="0"/>
    </xf>
    <xf numFmtId="42" fontId="2" fillId="0" borderId="0" xfId="8" applyNumberFormat="1" applyFont="1" applyBorder="1" applyAlignment="1" applyProtection="1">
      <protection locked="0"/>
    </xf>
    <xf numFmtId="41" fontId="2" fillId="0" borderId="0" xfId="8" applyNumberFormat="1" applyFont="1" applyBorder="1" applyAlignment="1" applyProtection="1">
      <protection locked="0"/>
    </xf>
    <xf numFmtId="41" fontId="2" fillId="0" borderId="1" xfId="8" applyNumberFormat="1" applyFont="1" applyBorder="1" applyAlignment="1" applyProtection="1">
      <protection locked="0"/>
    </xf>
    <xf numFmtId="3" fontId="22" fillId="0" borderId="0" xfId="4" applyNumberFormat="1" applyFont="1" applyBorder="1" applyAlignment="1">
      <alignment horizontal="left"/>
    </xf>
    <xf numFmtId="3" fontId="33" fillId="0" borderId="0" xfId="4" applyNumberFormat="1" applyFont="1" applyFill="1" applyBorder="1" applyAlignment="1">
      <alignment vertical="top" wrapText="1"/>
    </xf>
    <xf numFmtId="41" fontId="28" fillId="2" borderId="0" xfId="4" applyNumberFormat="1" applyFont="1" applyFill="1" applyBorder="1" applyAlignment="1">
      <alignment horizontal="center" vertical="center"/>
    </xf>
    <xf numFmtId="41" fontId="33" fillId="2" borderId="0" xfId="4" applyNumberFormat="1" applyFont="1" applyFill="1" applyBorder="1" applyAlignment="1">
      <alignment vertical="top" wrapText="1"/>
    </xf>
    <xf numFmtId="41" fontId="34" fillId="2" borderId="0" xfId="4" applyNumberFormat="1" applyFont="1" applyFill="1" applyBorder="1" applyAlignment="1">
      <alignment horizontal="center" vertical="top" wrapText="1"/>
    </xf>
    <xf numFmtId="0" fontId="2" fillId="0" borderId="0" xfId="8" applyNumberFormat="1" applyFont="1" applyFill="1" applyBorder="1" applyAlignment="1" applyProtection="1">
      <protection locked="0"/>
    </xf>
    <xf numFmtId="164" fontId="2" fillId="0" borderId="0" xfId="8" applyNumberFormat="1" applyFont="1" applyBorder="1" applyAlignment="1" applyProtection="1">
      <protection locked="0"/>
    </xf>
    <xf numFmtId="0" fontId="5" fillId="0" borderId="0" xfId="8" applyNumberFormat="1" applyFont="1" applyFill="1" applyBorder="1" applyAlignment="1" applyProtection="1">
      <protection locked="0"/>
    </xf>
    <xf numFmtId="0" fontId="3" fillId="0" borderId="0" xfId="8" applyNumberFormat="1" applyFont="1" applyBorder="1" applyAlignment="1" applyProtection="1">
      <alignment horizontal="left"/>
      <protection locked="0"/>
    </xf>
    <xf numFmtId="41" fontId="22" fillId="0" borderId="0" xfId="4" applyNumberFormat="1" applyFont="1" applyAlignment="1">
      <alignment horizontal="left"/>
    </xf>
    <xf numFmtId="0" fontId="5" fillId="0" borderId="0" xfId="8" applyNumberFormat="1" applyFont="1" applyBorder="1" applyAlignment="1" applyProtection="1">
      <protection locked="0"/>
    </xf>
    <xf numFmtId="41" fontId="35" fillId="0" borderId="0" xfId="4" applyNumberFormat="1" applyFont="1" applyFill="1" applyAlignment="1">
      <alignment horizontal="left"/>
    </xf>
    <xf numFmtId="0" fontId="2" fillId="0" borderId="0" xfId="8" applyNumberFormat="1" applyFont="1" applyBorder="1" applyAlignment="1" applyProtection="1">
      <alignment horizontal="left"/>
      <protection locked="0"/>
    </xf>
    <xf numFmtId="41" fontId="35" fillId="0" borderId="0" xfId="4" applyNumberFormat="1" applyFont="1" applyFill="1" applyAlignment="1">
      <alignment horizontal="left" vertical="center"/>
    </xf>
    <xf numFmtId="41" fontId="22" fillId="0" borderId="0" xfId="4" applyNumberFormat="1" applyFont="1" applyAlignment="1">
      <alignment vertical="center"/>
    </xf>
    <xf numFmtId="0" fontId="5" fillId="0" borderId="0" xfId="8" applyNumberFormat="1" applyFont="1" applyBorder="1" applyAlignment="1" applyProtection="1">
      <alignment horizontal="left"/>
      <protection locked="0"/>
    </xf>
    <xf numFmtId="41" fontId="2" fillId="0" borderId="0" xfId="8" applyNumberFormat="1" applyFont="1" applyBorder="1" applyAlignment="1" applyProtection="1">
      <alignment horizontal="left"/>
      <protection locked="0"/>
    </xf>
    <xf numFmtId="42" fontId="2" fillId="0" borderId="2" xfId="8" applyNumberFormat="1" applyFont="1" applyBorder="1" applyAlignment="1" applyProtection="1">
      <protection locked="0"/>
    </xf>
    <xf numFmtId="3" fontId="32" fillId="0" borderId="24" xfId="4" applyNumberFormat="1" applyFont="1" applyBorder="1" applyAlignment="1">
      <alignment horizontal="left"/>
    </xf>
    <xf numFmtId="41" fontId="22" fillId="0" borderId="24" xfId="4" applyNumberFormat="1" applyFont="1" applyBorder="1" applyAlignment="1">
      <alignment horizontal="left"/>
    </xf>
    <xf numFmtId="41" fontId="33" fillId="0" borderId="0" xfId="4" applyNumberFormat="1" applyFont="1" applyBorder="1" applyAlignment="1">
      <alignment horizontal="left"/>
    </xf>
    <xf numFmtId="42" fontId="33" fillId="0" borderId="0" xfId="4" applyNumberFormat="1" applyFont="1" applyBorder="1" applyAlignment="1"/>
    <xf numFmtId="41" fontId="33" fillId="0" borderId="0" xfId="4" applyNumberFormat="1" applyFont="1" applyBorder="1" applyAlignment="1">
      <alignment horizontal="center"/>
    </xf>
    <xf numFmtId="41" fontId="22" fillId="0" borderId="0" xfId="4" applyNumberFormat="1" applyFont="1" applyBorder="1" applyAlignment="1">
      <alignment horizontal="left"/>
    </xf>
    <xf numFmtId="41" fontId="33" fillId="0" borderId="25" xfId="4" applyNumberFormat="1" applyFont="1" applyBorder="1" applyAlignment="1"/>
    <xf numFmtId="41" fontId="33" fillId="0" borderId="1" xfId="4" applyNumberFormat="1" applyFont="1" applyBorder="1" applyAlignment="1"/>
    <xf numFmtId="41" fontId="33" fillId="0" borderId="0" xfId="4" applyNumberFormat="1" applyFont="1" applyFill="1" applyBorder="1" applyAlignment="1"/>
    <xf numFmtId="3" fontId="22" fillId="0" borderId="24" xfId="4" applyNumberFormat="1" applyFont="1" applyBorder="1" applyAlignment="1">
      <alignment horizontal="left"/>
    </xf>
    <xf numFmtId="41" fontId="32" fillId="2" borderId="26" xfId="4" applyNumberFormat="1" applyFont="1" applyFill="1" applyBorder="1" applyAlignment="1">
      <alignment horizontal="left" vertical="center"/>
    </xf>
    <xf numFmtId="41" fontId="33" fillId="2" borderId="26" xfId="4" applyNumberFormat="1" applyFont="1" applyFill="1" applyBorder="1" applyAlignment="1">
      <alignment horizontal="left" vertical="center"/>
    </xf>
    <xf numFmtId="42" fontId="36" fillId="2" borderId="26" xfId="4" applyNumberFormat="1" applyFont="1" applyFill="1" applyBorder="1" applyAlignment="1">
      <alignment vertical="center"/>
    </xf>
    <xf numFmtId="41" fontId="36" fillId="0" borderId="0" xfId="4" applyNumberFormat="1" applyFont="1" applyBorder="1" applyAlignment="1"/>
    <xf numFmtId="49" fontId="32" fillId="0" borderId="0" xfId="4" applyNumberFormat="1" applyFont="1" applyAlignment="1">
      <alignment horizontal="left" indent="1"/>
    </xf>
    <xf numFmtId="49" fontId="22" fillId="0" borderId="0" xfId="4" applyNumberFormat="1" applyFont="1" applyAlignment="1">
      <alignment horizontal="left" indent="1"/>
    </xf>
    <xf numFmtId="41" fontId="32" fillId="2" borderId="27" xfId="4" applyNumberFormat="1" applyFont="1" applyFill="1" applyBorder="1" applyAlignment="1">
      <alignment horizontal="left" vertical="center"/>
    </xf>
    <xf numFmtId="41" fontId="33" fillId="2" borderId="27" xfId="4" applyNumberFormat="1" applyFont="1" applyFill="1" applyBorder="1" applyAlignment="1">
      <alignment horizontal="left"/>
    </xf>
    <xf numFmtId="37" fontId="36" fillId="2" borderId="27" xfId="4" applyNumberFormat="1" applyFont="1" applyFill="1" applyBorder="1" applyAlignment="1">
      <alignment vertical="center"/>
    </xf>
    <xf numFmtId="41" fontId="22" fillId="0" borderId="7" xfId="4" applyNumberFormat="1" applyFont="1" applyBorder="1" applyAlignment="1">
      <alignment horizontal="left"/>
    </xf>
    <xf numFmtId="41" fontId="22" fillId="0" borderId="7" xfId="4" applyNumberFormat="1" applyFont="1" applyBorder="1" applyAlignment="1"/>
    <xf numFmtId="3" fontId="37" fillId="0" borderId="0" xfId="4" applyNumberFormat="1" applyFont="1" applyBorder="1" applyAlignment="1">
      <alignment vertical="center"/>
    </xf>
    <xf numFmtId="2" fontId="37" fillId="0" borderId="0" xfId="9" applyNumberFormat="1" applyFont="1" applyBorder="1" applyAlignment="1"/>
    <xf numFmtId="3" fontId="28" fillId="0" borderId="0" xfId="4" applyNumberFormat="1" applyFont="1" applyBorder="1" applyAlignment="1">
      <alignment vertical="top"/>
    </xf>
    <xf numFmtId="3" fontId="22" fillId="0" borderId="0" xfId="4" applyNumberFormat="1" applyFont="1" applyAlignment="1"/>
    <xf numFmtId="3" fontId="37" fillId="0" borderId="0" xfId="4" applyNumberFormat="1" applyFont="1" applyBorder="1" applyAlignment="1">
      <alignment horizontal="left" vertical="center"/>
    </xf>
    <xf numFmtId="3" fontId="37" fillId="0" borderId="0" xfId="4" applyNumberFormat="1" applyFont="1" applyBorder="1" applyAlignment="1">
      <alignment horizontal="left" vertical="center" wrapText="1"/>
    </xf>
    <xf numFmtId="41" fontId="34" fillId="0" borderId="0" xfId="4" applyNumberFormat="1" applyFont="1" applyFill="1" applyBorder="1" applyAlignment="1">
      <alignment horizontal="center" vertical="top" wrapText="1"/>
    </xf>
    <xf numFmtId="3" fontId="39" fillId="0" borderId="0" xfId="7" applyNumberFormat="1" applyFont="1" applyFill="1" applyBorder="1" applyAlignment="1" applyProtection="1">
      <alignment horizontal="left"/>
      <protection locked="0"/>
    </xf>
    <xf numFmtId="3" fontId="35" fillId="0" borderId="0" xfId="7" applyNumberFormat="1" applyFont="1" applyFill="1" applyBorder="1" applyAlignment="1" applyProtection="1">
      <alignment horizontal="right"/>
      <protection locked="0"/>
    </xf>
    <xf numFmtId="41" fontId="35" fillId="0" borderId="0" xfId="7" applyNumberFormat="1" applyFont="1" applyFill="1" applyBorder="1" applyAlignment="1">
      <alignment horizontal="right"/>
    </xf>
    <xf numFmtId="41" fontId="40" fillId="0" borderId="0" xfId="9" applyNumberFormat="1" applyFont="1" applyFill="1" applyBorder="1" applyAlignment="1"/>
    <xf numFmtId="41" fontId="40" fillId="0" borderId="0" xfId="9" applyNumberFormat="1" applyFont="1" applyFill="1" applyBorder="1" applyAlignment="1">
      <alignment horizontal="center"/>
    </xf>
    <xf numFmtId="41" fontId="41" fillId="0" borderId="0" xfId="9" applyNumberFormat="1" applyFont="1" applyFill="1" applyBorder="1" applyAlignment="1">
      <alignment horizontal="center"/>
    </xf>
    <xf numFmtId="41" fontId="41" fillId="0" borderId="0" xfId="9" applyNumberFormat="1" applyFont="1" applyFill="1" applyBorder="1" applyAlignment="1">
      <alignment horizontal="center" wrapText="1"/>
    </xf>
    <xf numFmtId="41" fontId="40" fillId="0" borderId="0" xfId="9" quotePrefix="1" applyNumberFormat="1" applyFont="1" applyFill="1" applyBorder="1" applyAlignment="1">
      <alignment horizontal="center"/>
    </xf>
    <xf numFmtId="49" fontId="41" fillId="0" borderId="0" xfId="4" applyNumberFormat="1" applyFont="1" applyFill="1" applyBorder="1" applyAlignment="1">
      <alignment horizontal="center"/>
    </xf>
    <xf numFmtId="41" fontId="41" fillId="0" borderId="0" xfId="9" applyNumberFormat="1" applyFont="1" applyFill="1" applyBorder="1" applyAlignment="1">
      <alignment vertical="center"/>
    </xf>
    <xf numFmtId="41" fontId="41" fillId="0" borderId="0" xfId="9" applyNumberFormat="1" applyFont="1" applyFill="1" applyBorder="1" applyAlignment="1">
      <alignment horizontal="left" vertical="center"/>
    </xf>
    <xf numFmtId="42" fontId="41" fillId="0" borderId="0" xfId="4" applyNumberFormat="1" applyFont="1" applyFill="1" applyBorder="1" applyAlignment="1"/>
    <xf numFmtId="41" fontId="35" fillId="0" borderId="0" xfId="4" applyNumberFormat="1" applyFont="1" applyFill="1" applyAlignment="1"/>
    <xf numFmtId="41" fontId="41" fillId="0" borderId="0" xfId="9" applyNumberFormat="1" applyFont="1" applyFill="1" applyBorder="1" applyAlignment="1"/>
    <xf numFmtId="41" fontId="41" fillId="0" borderId="0" xfId="9" applyNumberFormat="1" applyFont="1" applyFill="1" applyBorder="1" applyAlignment="1">
      <alignment horizontal="left"/>
    </xf>
    <xf numFmtId="41" fontId="40" fillId="0" borderId="0" xfId="9" applyNumberFormat="1" applyFont="1" applyFill="1" applyBorder="1" applyAlignment="1">
      <alignment horizontal="left" vertical="center"/>
    </xf>
    <xf numFmtId="42" fontId="40" fillId="0" borderId="0" xfId="9" applyNumberFormat="1" applyFont="1" applyFill="1" applyBorder="1" applyAlignment="1">
      <alignment vertical="center"/>
    </xf>
    <xf numFmtId="3" fontId="42" fillId="0" borderId="0" xfId="9" applyNumberFormat="1" applyFont="1" applyFill="1" applyBorder="1" applyAlignment="1">
      <alignment vertical="top" wrapText="1"/>
    </xf>
    <xf numFmtId="0" fontId="26" fillId="0" borderId="0" xfId="6" applyAlignment="1" applyProtection="1"/>
    <xf numFmtId="0" fontId="18" fillId="0" borderId="0" xfId="3" applyFill="1" applyAlignment="1">
      <alignment horizontal="center"/>
    </xf>
    <xf numFmtId="0" fontId="20" fillId="0" borderId="1" xfId="3" applyFont="1" applyBorder="1" applyAlignment="1">
      <alignment horizontal="center"/>
    </xf>
    <xf numFmtId="0" fontId="20" fillId="0" borderId="0" xfId="3" applyFont="1" applyAlignment="1">
      <alignment horizontal="center"/>
    </xf>
    <xf numFmtId="0" fontId="20" fillId="0" borderId="1" xfId="3" applyFont="1" applyFill="1" applyBorder="1" applyAlignment="1">
      <alignment horizontal="center"/>
    </xf>
    <xf numFmtId="0" fontId="43" fillId="0" borderId="0" xfId="3" applyFont="1" applyAlignment="1">
      <alignment horizontal="center"/>
    </xf>
    <xf numFmtId="0" fontId="43" fillId="0" borderId="0" xfId="3" applyFont="1" applyFill="1" applyAlignment="1">
      <alignment horizontal="center"/>
    </xf>
    <xf numFmtId="0" fontId="21" fillId="0" borderId="0" xfId="3" applyFont="1"/>
    <xf numFmtId="42" fontId="18" fillId="0" borderId="0" xfId="3" applyNumberFormat="1" applyFill="1"/>
    <xf numFmtId="0" fontId="20" fillId="0" borderId="0" xfId="3" applyFont="1"/>
    <xf numFmtId="41" fontId="18" fillId="0" borderId="0" xfId="3" applyNumberFormat="1" applyBorder="1"/>
    <xf numFmtId="41" fontId="18" fillId="0" borderId="0" xfId="3" applyNumberFormat="1" applyFill="1" applyBorder="1"/>
    <xf numFmtId="167" fontId="18" fillId="0" borderId="2" xfId="3" applyNumberFormat="1" applyFill="1" applyBorder="1"/>
    <xf numFmtId="0" fontId="44" fillId="0" borderId="0" xfId="3" applyFont="1"/>
    <xf numFmtId="42" fontId="18" fillId="0" borderId="2" xfId="3" applyNumberFormat="1" applyBorder="1"/>
    <xf numFmtId="0" fontId="20" fillId="0" borderId="0" xfId="3" applyFont="1" applyFill="1"/>
    <xf numFmtId="0" fontId="18" fillId="0" borderId="0" xfId="3" applyBorder="1" applyAlignment="1">
      <alignment horizontal="center"/>
    </xf>
    <xf numFmtId="0" fontId="18" fillId="0" borderId="0" xfId="3" applyFill="1" applyBorder="1" applyAlignment="1">
      <alignment horizontal="center"/>
    </xf>
    <xf numFmtId="168" fontId="18" fillId="0" borderId="2" xfId="3" applyNumberFormat="1" applyBorder="1"/>
    <xf numFmtId="0" fontId="18" fillId="0" borderId="0" xfId="3" applyFill="1" applyBorder="1"/>
    <xf numFmtId="41" fontId="13" fillId="0" borderId="6" xfId="2" applyNumberFormat="1" applyFont="1" applyFill="1" applyBorder="1" applyAlignment="1">
      <alignment horizontal="center"/>
    </xf>
    <xf numFmtId="41" fontId="13" fillId="0" borderId="7" xfId="2" applyNumberFormat="1" applyFont="1" applyFill="1" applyBorder="1" applyAlignment="1">
      <alignment horizontal="center"/>
    </xf>
    <xf numFmtId="41" fontId="13" fillId="0" borderId="8" xfId="2" applyNumberFormat="1" applyFont="1" applyFill="1" applyBorder="1" applyAlignment="1">
      <alignment horizontal="center"/>
    </xf>
    <xf numFmtId="41" fontId="13" fillId="0" borderId="3" xfId="2" applyNumberFormat="1" applyFont="1" applyFill="1" applyBorder="1" applyAlignment="1">
      <alignment horizontal="center"/>
    </xf>
    <xf numFmtId="41" fontId="13" fillId="0" borderId="0" xfId="2" applyNumberFormat="1" applyFont="1" applyFill="1" applyBorder="1" applyAlignment="1">
      <alignment horizontal="center"/>
    </xf>
    <xf numFmtId="41" fontId="13" fillId="0" borderId="9" xfId="2" applyNumberFormat="1" applyFont="1" applyFill="1" applyBorder="1" applyAlignment="1">
      <alignment horizontal="center"/>
    </xf>
    <xf numFmtId="41" fontId="13" fillId="0" borderId="4" xfId="2" applyNumberFormat="1" applyFont="1" applyFill="1" applyBorder="1" applyAlignment="1">
      <alignment horizontal="center"/>
    </xf>
    <xf numFmtId="41" fontId="13" fillId="0" borderId="1" xfId="2" applyNumberFormat="1" applyFont="1" applyFill="1" applyBorder="1" applyAlignment="1">
      <alignment horizontal="center"/>
    </xf>
    <xf numFmtId="41" fontId="13" fillId="0" borderId="10" xfId="2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3" fontId="28" fillId="0" borderId="0" xfId="8" applyFont="1" applyBorder="1" applyAlignment="1">
      <alignment horizontal="center" vertical="center" wrapText="1"/>
    </xf>
    <xf numFmtId="41" fontId="22" fillId="0" borderId="0" xfId="4" applyNumberFormat="1" applyFont="1" applyFill="1" applyBorder="1" applyAlignment="1">
      <alignment horizontal="center" wrapText="1"/>
    </xf>
    <xf numFmtId="41" fontId="22" fillId="0" borderId="5" xfId="4" applyNumberFormat="1" applyFont="1" applyFill="1" applyBorder="1" applyAlignment="1">
      <alignment horizontal="center" wrapText="1"/>
    </xf>
    <xf numFmtId="0" fontId="23" fillId="0" borderId="0" xfId="4" applyNumberFormat="1" applyFont="1" applyAlignment="1">
      <alignment horizontal="right" vertical="top"/>
    </xf>
    <xf numFmtId="0" fontId="24" fillId="0" borderId="0" xfId="5" applyAlignment="1" applyProtection="1">
      <alignment horizontal="right"/>
    </xf>
    <xf numFmtId="0" fontId="22" fillId="0" borderId="0" xfId="5" applyFont="1" applyAlignment="1" applyProtection="1">
      <alignment horizontal="right"/>
    </xf>
    <xf numFmtId="41" fontId="28" fillId="2" borderId="0" xfId="4" applyNumberFormat="1" applyFont="1" applyFill="1" applyBorder="1" applyAlignment="1">
      <alignment horizontal="center" vertical="top" wrapText="1"/>
    </xf>
    <xf numFmtId="3" fontId="33" fillId="2" borderId="0" xfId="4" applyNumberFormat="1" applyFont="1" applyFill="1" applyBorder="1" applyAlignment="1">
      <alignment horizontal="center" vertical="top" wrapText="1"/>
    </xf>
    <xf numFmtId="41" fontId="33" fillId="2" borderId="0" xfId="4" applyNumberFormat="1" applyFont="1" applyFill="1" applyBorder="1" applyAlignment="1">
      <alignment horizontal="center" vertical="top" wrapText="1"/>
    </xf>
    <xf numFmtId="41" fontId="23" fillId="0" borderId="0" xfId="9" applyNumberFormat="1" applyFont="1" applyAlignment="1">
      <alignment horizontal="right"/>
    </xf>
    <xf numFmtId="0" fontId="22" fillId="0" borderId="0" xfId="5" applyFont="1" applyAlignment="1" applyProtection="1">
      <alignment horizontal="right" vertical="center"/>
    </xf>
    <xf numFmtId="41" fontId="38" fillId="0" borderId="0" xfId="9" applyNumberFormat="1" applyFont="1" applyFill="1" applyBorder="1" applyAlignment="1">
      <alignment horizontal="center" vertical="top" wrapText="1"/>
    </xf>
    <xf numFmtId="3" fontId="41" fillId="0" borderId="0" xfId="9" applyNumberFormat="1" applyFont="1" applyFill="1" applyBorder="1" applyAlignment="1">
      <alignment horizontal="center" vertical="top" wrapText="1"/>
    </xf>
    <xf numFmtId="0" fontId="5" fillId="0" borderId="0" xfId="8" applyNumberFormat="1" applyFont="1" applyBorder="1" applyAlignment="1" applyProtection="1">
      <alignment horizontal="left"/>
      <protection locked="0"/>
    </xf>
    <xf numFmtId="0" fontId="1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8" fillId="0" borderId="0" xfId="3" applyNumberFormat="1" applyFont="1" applyFill="1" applyBorder="1" applyAlignment="1">
      <alignment horizontal="center"/>
    </xf>
  </cellXfs>
  <cellStyles count="10">
    <cellStyle name="Hyperlink" xfId="5" builtinId="8"/>
    <cellStyle name="Hyperlink 2" xfId="6"/>
    <cellStyle name="Normal" xfId="0" builtinId="0"/>
    <cellStyle name="Normal 2" xfId="2"/>
    <cellStyle name="Normal 2 3" xfId="9"/>
    <cellStyle name="Normal 3" xfId="3"/>
    <cellStyle name="Normal 4" xfId="8"/>
    <cellStyle name="Normal 6" xfId="4"/>
    <cellStyle name="Normal_Preliminary general government" xfId="7"/>
    <cellStyle name="Normal_summar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2</xdr:row>
      <xdr:rowOff>0</xdr:rowOff>
    </xdr:from>
    <xdr:to>
      <xdr:col>25</xdr:col>
      <xdr:colOff>1314450</xdr:colOff>
      <xdr:row>3</xdr:row>
      <xdr:rowOff>180975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381000"/>
          <a:ext cx="1323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48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6067425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9525</xdr:colOff>
      <xdr:row>3</xdr:row>
      <xdr:rowOff>161925</xdr:rowOff>
    </xdr:from>
    <xdr:to>
      <xdr:col>0</xdr:col>
      <xdr:colOff>2352675</xdr:colOff>
      <xdr:row>8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0"/>
          <a:ext cx="2343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923925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3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1047749</xdr:colOff>
      <xdr:row>5</xdr:row>
      <xdr:rowOff>10472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466974" cy="734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2038350</xdr:colOff>
      <xdr:row>10</xdr:row>
      <xdr:rowOff>123825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203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2038350</xdr:colOff>
      <xdr:row>8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203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2162175" cy="64770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2162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200025</xdr:rowOff>
    </xdr:from>
    <xdr:ext cx="2257425" cy="6762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2257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%20Castillo%20Files/Budget%20document/General%20Fund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08-09"/>
      <sheetName val="FY 2009-10"/>
      <sheetName val="FY 2011-12"/>
      <sheetName val="FY 2012-13"/>
      <sheetName val="Access Control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A2" t="str">
            <v>Floor</v>
          </cell>
          <cell r="B2" t="str">
            <v>Department</v>
          </cell>
          <cell r="C2" t="str">
            <v>Single Door</v>
          </cell>
          <cell r="D2" t="str">
            <v>Double Door</v>
          </cell>
          <cell r="E2" t="str">
            <v>Estimated Cost</v>
          </cell>
          <cell r="F2" t="str">
            <v>Fiscal Year</v>
          </cell>
        </row>
        <row r="3">
          <cell r="A3">
            <v>1</v>
          </cell>
          <cell r="B3" t="str">
            <v>Building</v>
          </cell>
          <cell r="C3">
            <v>4</v>
          </cell>
          <cell r="D3">
            <v>3</v>
          </cell>
          <cell r="E3">
            <v>17500</v>
          </cell>
          <cell r="F3">
            <v>2008</v>
          </cell>
        </row>
        <row r="4">
          <cell r="A4">
            <v>1</v>
          </cell>
          <cell r="B4" t="str">
            <v>Health</v>
          </cell>
          <cell r="C4">
            <v>8</v>
          </cell>
          <cell r="D4">
            <v>0</v>
          </cell>
          <cell r="E4">
            <v>20000</v>
          </cell>
          <cell r="F4">
            <v>2008</v>
          </cell>
          <cell r="H4" t="str">
            <v>Department</v>
          </cell>
          <cell r="I4" t="str">
            <v>Floor</v>
          </cell>
          <cell r="J4" t="str">
            <v>Floor</v>
          </cell>
          <cell r="K4" t="str">
            <v>Floor</v>
          </cell>
          <cell r="M4" t="str">
            <v>Fiscal Year</v>
          </cell>
          <cell r="N4" t="str">
            <v>Fiscal Year</v>
          </cell>
          <cell r="O4" t="str">
            <v>Fiscal Year</v>
          </cell>
          <cell r="P4" t="str">
            <v>Fiscal Year</v>
          </cell>
          <cell r="Q4" t="str">
            <v>Fiscal Year</v>
          </cell>
        </row>
        <row r="5">
          <cell r="A5">
            <v>1</v>
          </cell>
          <cell r="B5" t="str">
            <v>Circulation</v>
          </cell>
          <cell r="C5">
            <v>3</v>
          </cell>
          <cell r="D5">
            <v>1</v>
          </cell>
          <cell r="E5">
            <v>10000</v>
          </cell>
          <cell r="F5">
            <v>2011</v>
          </cell>
          <cell r="I5">
            <v>1</v>
          </cell>
          <cell r="J5">
            <v>2</v>
          </cell>
          <cell r="K5">
            <v>3</v>
          </cell>
          <cell r="M5">
            <v>2008</v>
          </cell>
          <cell r="N5">
            <v>2009</v>
          </cell>
          <cell r="O5">
            <v>2010</v>
          </cell>
          <cell r="P5">
            <v>2011</v>
          </cell>
          <cell r="Q5">
            <v>2012</v>
          </cell>
        </row>
        <row r="6">
          <cell r="A6">
            <v>1</v>
          </cell>
          <cell r="B6" t="str">
            <v>Bathroom</v>
          </cell>
          <cell r="C6">
            <v>2</v>
          </cell>
          <cell r="D6">
            <v>0</v>
          </cell>
          <cell r="E6">
            <v>5000</v>
          </cell>
        </row>
        <row r="7">
          <cell r="A7">
            <v>1</v>
          </cell>
          <cell r="B7" t="str">
            <v>Engineering</v>
          </cell>
          <cell r="C7">
            <v>4</v>
          </cell>
          <cell r="D7">
            <v>0</v>
          </cell>
          <cell r="E7">
            <v>10000</v>
          </cell>
          <cell r="F7">
            <v>2008</v>
          </cell>
        </row>
        <row r="8">
          <cell r="A8">
            <v>1</v>
          </cell>
          <cell r="B8" t="str">
            <v>Planning</v>
          </cell>
          <cell r="C8">
            <v>2</v>
          </cell>
          <cell r="D8">
            <v>0</v>
          </cell>
          <cell r="E8">
            <v>5000</v>
          </cell>
          <cell r="F8">
            <v>2008</v>
          </cell>
        </row>
        <row r="9">
          <cell r="A9">
            <v>1</v>
          </cell>
          <cell r="B9" t="str">
            <v>Inspections</v>
          </cell>
          <cell r="C9">
            <v>4</v>
          </cell>
          <cell r="D9">
            <v>0</v>
          </cell>
          <cell r="E9">
            <v>10000</v>
          </cell>
          <cell r="F9">
            <v>2008</v>
          </cell>
        </row>
        <row r="10">
          <cell r="A10">
            <v>1</v>
          </cell>
          <cell r="B10" t="str">
            <v>Utilities</v>
          </cell>
          <cell r="C10">
            <v>7</v>
          </cell>
          <cell r="D10">
            <v>0</v>
          </cell>
          <cell r="E10">
            <v>17500</v>
          </cell>
          <cell r="F10">
            <v>2008</v>
          </cell>
        </row>
        <row r="11">
          <cell r="A11">
            <v>1</v>
          </cell>
          <cell r="B11" t="str">
            <v>Vitals</v>
          </cell>
          <cell r="C11">
            <v>3</v>
          </cell>
          <cell r="D11">
            <v>0</v>
          </cell>
          <cell r="E11">
            <v>7500</v>
          </cell>
          <cell r="F11">
            <v>2008</v>
          </cell>
        </row>
        <row r="12">
          <cell r="A12">
            <v>1</v>
          </cell>
          <cell r="B12" t="str">
            <v>Hall</v>
          </cell>
          <cell r="C12">
            <v>4</v>
          </cell>
          <cell r="D12">
            <v>1</v>
          </cell>
          <cell r="E12">
            <v>12500</v>
          </cell>
          <cell r="F12">
            <v>2011</v>
          </cell>
        </row>
        <row r="13">
          <cell r="A13">
            <v>2</v>
          </cell>
          <cell r="B13" t="str">
            <v>Finance</v>
          </cell>
          <cell r="C13">
            <v>11</v>
          </cell>
          <cell r="D13">
            <v>0</v>
          </cell>
          <cell r="E13">
            <v>27500</v>
          </cell>
          <cell r="F13">
            <v>2009</v>
          </cell>
        </row>
        <row r="14">
          <cell r="A14">
            <v>2</v>
          </cell>
          <cell r="B14" t="str">
            <v>Utility</v>
          </cell>
          <cell r="C14">
            <v>5</v>
          </cell>
          <cell r="D14">
            <v>0</v>
          </cell>
          <cell r="E14">
            <v>12500</v>
          </cell>
          <cell r="F14">
            <v>2009</v>
          </cell>
        </row>
        <row r="15">
          <cell r="A15">
            <v>2</v>
          </cell>
          <cell r="B15" t="str">
            <v>Circulation</v>
          </cell>
          <cell r="C15">
            <v>1</v>
          </cell>
          <cell r="D15">
            <v>1</v>
          </cell>
          <cell r="E15">
            <v>5000</v>
          </cell>
          <cell r="F15">
            <v>2011</v>
          </cell>
        </row>
        <row r="16">
          <cell r="A16">
            <v>2</v>
          </cell>
          <cell r="B16" t="str">
            <v>City Attorney</v>
          </cell>
          <cell r="C16">
            <v>5</v>
          </cell>
          <cell r="D16">
            <v>0</v>
          </cell>
          <cell r="E16">
            <v>12500</v>
          </cell>
          <cell r="F16">
            <v>2009</v>
          </cell>
        </row>
        <row r="17">
          <cell r="A17">
            <v>2</v>
          </cell>
          <cell r="B17" t="str">
            <v>City Manager</v>
          </cell>
          <cell r="C17">
            <v>13</v>
          </cell>
          <cell r="D17">
            <v>0</v>
          </cell>
          <cell r="E17">
            <v>32500</v>
          </cell>
          <cell r="F17">
            <v>2009</v>
          </cell>
        </row>
        <row r="18">
          <cell r="A18">
            <v>2</v>
          </cell>
          <cell r="B18" t="str">
            <v>City Secretary</v>
          </cell>
          <cell r="C18">
            <v>1</v>
          </cell>
          <cell r="D18">
            <v>0</v>
          </cell>
          <cell r="E18">
            <v>2500</v>
          </cell>
          <cell r="F18">
            <v>2009</v>
          </cell>
        </row>
        <row r="19">
          <cell r="A19">
            <v>2</v>
          </cell>
          <cell r="B19" t="str">
            <v>I.T.</v>
          </cell>
          <cell r="C19">
            <v>8</v>
          </cell>
          <cell r="D19">
            <v>0</v>
          </cell>
          <cell r="E19">
            <v>20000</v>
          </cell>
          <cell r="F19">
            <v>2008</v>
          </cell>
        </row>
        <row r="20">
          <cell r="A20">
            <v>2</v>
          </cell>
          <cell r="B20" t="str">
            <v>Human Resources</v>
          </cell>
          <cell r="C20">
            <v>6</v>
          </cell>
          <cell r="D20">
            <v>0</v>
          </cell>
          <cell r="E20">
            <v>15000</v>
          </cell>
          <cell r="F20">
            <v>2009</v>
          </cell>
        </row>
        <row r="21">
          <cell r="A21">
            <v>2</v>
          </cell>
          <cell r="B21" t="str">
            <v>Large Conference Rm</v>
          </cell>
          <cell r="C21">
            <v>1</v>
          </cell>
          <cell r="D21">
            <v>0</v>
          </cell>
          <cell r="E21">
            <v>2500</v>
          </cell>
          <cell r="F21">
            <v>2011</v>
          </cell>
        </row>
        <row r="22">
          <cell r="A22">
            <v>3</v>
          </cell>
          <cell r="B22" t="str">
            <v>Stairs</v>
          </cell>
          <cell r="C22">
            <v>2</v>
          </cell>
          <cell r="D22">
            <v>0</v>
          </cell>
          <cell r="E22">
            <v>5000</v>
          </cell>
          <cell r="F22">
            <v>2011</v>
          </cell>
        </row>
        <row r="23">
          <cell r="A23">
            <v>3</v>
          </cell>
          <cell r="B23" t="str">
            <v>Studio</v>
          </cell>
          <cell r="C23">
            <v>15</v>
          </cell>
          <cell r="D23">
            <v>0</v>
          </cell>
          <cell r="E23">
            <v>37500</v>
          </cell>
          <cell r="F23">
            <v>2010</v>
          </cell>
        </row>
        <row r="24">
          <cell r="A24">
            <v>3</v>
          </cell>
          <cell r="B24" t="str">
            <v>Purchasing</v>
          </cell>
          <cell r="C24">
            <v>5</v>
          </cell>
          <cell r="D24">
            <v>0</v>
          </cell>
          <cell r="E24">
            <v>12500</v>
          </cell>
          <cell r="F24">
            <v>2010</v>
          </cell>
        </row>
        <row r="25">
          <cell r="A25">
            <v>3</v>
          </cell>
          <cell r="B25" t="str">
            <v>Meeting Room</v>
          </cell>
          <cell r="C25">
            <v>11</v>
          </cell>
          <cell r="D25">
            <v>3</v>
          </cell>
          <cell r="E25">
            <v>35000</v>
          </cell>
          <cell r="F25">
            <v>2011</v>
          </cell>
        </row>
        <row r="26">
          <cell r="A26">
            <v>3</v>
          </cell>
          <cell r="B26" t="str">
            <v>Architect</v>
          </cell>
          <cell r="C26">
            <v>3</v>
          </cell>
          <cell r="D26">
            <v>0</v>
          </cell>
          <cell r="E26">
            <v>7500</v>
          </cell>
          <cell r="F26">
            <v>2010</v>
          </cell>
        </row>
        <row r="27">
          <cell r="A27">
            <v>3</v>
          </cell>
          <cell r="B27" t="str">
            <v>Circulation</v>
          </cell>
          <cell r="C27">
            <v>3</v>
          </cell>
          <cell r="D27">
            <v>1</v>
          </cell>
          <cell r="E27">
            <v>10000</v>
          </cell>
          <cell r="F27">
            <v>2011</v>
          </cell>
        </row>
        <row r="28">
          <cell r="A28">
            <v>3</v>
          </cell>
          <cell r="B28" t="str">
            <v>Bathroom</v>
          </cell>
          <cell r="C28">
            <v>4</v>
          </cell>
          <cell r="D28">
            <v>0</v>
          </cell>
          <cell r="E28">
            <v>10000</v>
          </cell>
        </row>
        <row r="29">
          <cell r="A29">
            <v>3</v>
          </cell>
          <cell r="B29" t="str">
            <v>Breakroom</v>
          </cell>
          <cell r="C29">
            <v>3</v>
          </cell>
          <cell r="D29">
            <v>0</v>
          </cell>
          <cell r="E29">
            <v>7500</v>
          </cell>
          <cell r="F29">
            <v>2011</v>
          </cell>
        </row>
        <row r="30">
          <cell r="A30">
            <v>3</v>
          </cell>
          <cell r="B30" t="str">
            <v>Mayor</v>
          </cell>
          <cell r="C30">
            <v>6</v>
          </cell>
          <cell r="D30">
            <v>0</v>
          </cell>
          <cell r="E30">
            <v>15000</v>
          </cell>
          <cell r="F30">
            <v>2010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Fund Summary"/>
      <sheetName val="Gen Fund Detail"/>
    </sheetNames>
    <sheetDataSet>
      <sheetData sheetId="0" refreshError="1"/>
      <sheetData sheetId="1">
        <row r="69">
          <cell r="B69">
            <v>0</v>
          </cell>
          <cell r="D69">
            <v>2000</v>
          </cell>
        </row>
        <row r="75">
          <cell r="B75">
            <v>0</v>
          </cell>
          <cell r="D75">
            <v>175000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crma.ne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crma.ne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crma.ne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crma.ne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crma.ne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hcrm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8"/>
  <sheetViews>
    <sheetView showOutlineSymbols="0" view="pageBreakPreview" topLeftCell="G1" zoomScale="90" zoomScaleNormal="80" zoomScaleSheetLayoutView="90" workbookViewId="0"/>
  </sheetViews>
  <sheetFormatPr defaultColWidth="12.42578125" defaultRowHeight="11.25" customHeight="1"/>
  <cols>
    <col min="1" max="1" width="55.85546875" style="51" customWidth="1"/>
    <col min="2" max="2" width="2.28515625" style="51" customWidth="1"/>
    <col min="3" max="3" width="20.42578125" style="51" customWidth="1"/>
    <col min="4" max="4" width="1.140625" style="51" customWidth="1"/>
    <col min="5" max="5" width="20.28515625" style="51" customWidth="1"/>
    <col min="6" max="6" width="2.28515625" style="51" customWidth="1"/>
    <col min="7" max="7" width="20.42578125" style="51" customWidth="1"/>
    <col min="8" max="8" width="1.28515625" style="51" customWidth="1"/>
    <col min="9" max="9" width="20.28515625" style="51" customWidth="1"/>
    <col min="10" max="10" width="1.28515625" style="51" customWidth="1"/>
    <col min="11" max="11" width="20.28515625" style="51" customWidth="1"/>
    <col min="12" max="12" width="0.140625" style="51" hidden="1" customWidth="1"/>
    <col min="13" max="13" width="2.140625" style="51" customWidth="1"/>
    <col min="14" max="14" width="21" style="50" customWidth="1"/>
    <col min="15" max="15" width="1.140625" style="51" customWidth="1"/>
    <col min="16" max="16" width="21" style="51" customWidth="1"/>
    <col min="17" max="17" width="1.5703125" style="51" customWidth="1"/>
    <col min="18" max="18" width="21" style="51" customWidth="1"/>
    <col min="19" max="19" width="2" style="51" customWidth="1"/>
    <col min="20" max="20" width="21" style="51" customWidth="1"/>
    <col min="21" max="21" width="2" style="51" customWidth="1"/>
    <col min="22" max="22" width="21" style="51" customWidth="1"/>
    <col min="23" max="23" width="2" style="51" customWidth="1"/>
    <col min="24" max="24" width="21" style="51" customWidth="1"/>
    <col min="25" max="25" width="1.5703125" style="123" customWidth="1"/>
    <col min="26" max="26" width="21" style="51" customWidth="1"/>
    <col min="27" max="27" width="5" style="51" customWidth="1"/>
    <col min="28" max="28" width="2" style="51" customWidth="1"/>
    <col min="29" max="29" width="15.140625" style="51" bestFit="1" customWidth="1"/>
    <col min="30" max="256" width="12.42578125" style="51"/>
    <col min="257" max="257" width="55.85546875" style="51" customWidth="1"/>
    <col min="258" max="258" width="2.28515625" style="51" customWidth="1"/>
    <col min="259" max="259" width="20.42578125" style="51" customWidth="1"/>
    <col min="260" max="260" width="1.140625" style="51" customWidth="1"/>
    <col min="261" max="261" width="20.28515625" style="51" customWidth="1"/>
    <col min="262" max="262" width="2.28515625" style="51" customWidth="1"/>
    <col min="263" max="263" width="20.42578125" style="51" customWidth="1"/>
    <col min="264" max="264" width="1.28515625" style="51" customWidth="1"/>
    <col min="265" max="265" width="20.28515625" style="51" customWidth="1"/>
    <col min="266" max="266" width="1.28515625" style="51" customWidth="1"/>
    <col min="267" max="267" width="20.28515625" style="51" customWidth="1"/>
    <col min="268" max="268" width="0" style="51" hidden="1" customWidth="1"/>
    <col min="269" max="269" width="2.140625" style="51" customWidth="1"/>
    <col min="270" max="270" width="21" style="51" customWidth="1"/>
    <col min="271" max="271" width="1.140625" style="51" customWidth="1"/>
    <col min="272" max="272" width="21" style="51" customWidth="1"/>
    <col min="273" max="273" width="1.5703125" style="51" customWidth="1"/>
    <col min="274" max="274" width="21" style="51" customWidth="1"/>
    <col min="275" max="275" width="2" style="51" customWidth="1"/>
    <col min="276" max="276" width="21" style="51" customWidth="1"/>
    <col min="277" max="277" width="2" style="51" customWidth="1"/>
    <col min="278" max="278" width="21" style="51" customWidth="1"/>
    <col min="279" max="279" width="2" style="51" customWidth="1"/>
    <col min="280" max="280" width="21" style="51" customWidth="1"/>
    <col min="281" max="281" width="1.5703125" style="51" customWidth="1"/>
    <col min="282" max="282" width="21" style="51" customWidth="1"/>
    <col min="283" max="283" width="5" style="51" customWidth="1"/>
    <col min="284" max="284" width="2" style="51" customWidth="1"/>
    <col min="285" max="285" width="15.140625" style="51" bestFit="1" customWidth="1"/>
    <col min="286" max="512" width="12.42578125" style="51"/>
    <col min="513" max="513" width="55.85546875" style="51" customWidth="1"/>
    <col min="514" max="514" width="2.28515625" style="51" customWidth="1"/>
    <col min="515" max="515" width="20.42578125" style="51" customWidth="1"/>
    <col min="516" max="516" width="1.140625" style="51" customWidth="1"/>
    <col min="517" max="517" width="20.28515625" style="51" customWidth="1"/>
    <col min="518" max="518" width="2.28515625" style="51" customWidth="1"/>
    <col min="519" max="519" width="20.42578125" style="51" customWidth="1"/>
    <col min="520" max="520" width="1.28515625" style="51" customWidth="1"/>
    <col min="521" max="521" width="20.28515625" style="51" customWidth="1"/>
    <col min="522" max="522" width="1.28515625" style="51" customWidth="1"/>
    <col min="523" max="523" width="20.28515625" style="51" customWidth="1"/>
    <col min="524" max="524" width="0" style="51" hidden="1" customWidth="1"/>
    <col min="525" max="525" width="2.140625" style="51" customWidth="1"/>
    <col min="526" max="526" width="21" style="51" customWidth="1"/>
    <col min="527" max="527" width="1.140625" style="51" customWidth="1"/>
    <col min="528" max="528" width="21" style="51" customWidth="1"/>
    <col min="529" max="529" width="1.5703125" style="51" customWidth="1"/>
    <col min="530" max="530" width="21" style="51" customWidth="1"/>
    <col min="531" max="531" width="2" style="51" customWidth="1"/>
    <col min="532" max="532" width="21" style="51" customWidth="1"/>
    <col min="533" max="533" width="2" style="51" customWidth="1"/>
    <col min="534" max="534" width="21" style="51" customWidth="1"/>
    <col min="535" max="535" width="2" style="51" customWidth="1"/>
    <col min="536" max="536" width="21" style="51" customWidth="1"/>
    <col min="537" max="537" width="1.5703125" style="51" customWidth="1"/>
    <col min="538" max="538" width="21" style="51" customWidth="1"/>
    <col min="539" max="539" width="5" style="51" customWidth="1"/>
    <col min="540" max="540" width="2" style="51" customWidth="1"/>
    <col min="541" max="541" width="15.140625" style="51" bestFit="1" customWidth="1"/>
    <col min="542" max="768" width="12.42578125" style="51"/>
    <col min="769" max="769" width="55.85546875" style="51" customWidth="1"/>
    <col min="770" max="770" width="2.28515625" style="51" customWidth="1"/>
    <col min="771" max="771" width="20.42578125" style="51" customWidth="1"/>
    <col min="772" max="772" width="1.140625" style="51" customWidth="1"/>
    <col min="773" max="773" width="20.28515625" style="51" customWidth="1"/>
    <col min="774" max="774" width="2.28515625" style="51" customWidth="1"/>
    <col min="775" max="775" width="20.42578125" style="51" customWidth="1"/>
    <col min="776" max="776" width="1.28515625" style="51" customWidth="1"/>
    <col min="777" max="777" width="20.28515625" style="51" customWidth="1"/>
    <col min="778" max="778" width="1.28515625" style="51" customWidth="1"/>
    <col min="779" max="779" width="20.28515625" style="51" customWidth="1"/>
    <col min="780" max="780" width="0" style="51" hidden="1" customWidth="1"/>
    <col min="781" max="781" width="2.140625" style="51" customWidth="1"/>
    <col min="782" max="782" width="21" style="51" customWidth="1"/>
    <col min="783" max="783" width="1.140625" style="51" customWidth="1"/>
    <col min="784" max="784" width="21" style="51" customWidth="1"/>
    <col min="785" max="785" width="1.5703125" style="51" customWidth="1"/>
    <col min="786" max="786" width="21" style="51" customWidth="1"/>
    <col min="787" max="787" width="2" style="51" customWidth="1"/>
    <col min="788" max="788" width="21" style="51" customWidth="1"/>
    <col min="789" max="789" width="2" style="51" customWidth="1"/>
    <col min="790" max="790" width="21" style="51" customWidth="1"/>
    <col min="791" max="791" width="2" style="51" customWidth="1"/>
    <col min="792" max="792" width="21" style="51" customWidth="1"/>
    <col min="793" max="793" width="1.5703125" style="51" customWidth="1"/>
    <col min="794" max="794" width="21" style="51" customWidth="1"/>
    <col min="795" max="795" width="5" style="51" customWidth="1"/>
    <col min="796" max="796" width="2" style="51" customWidth="1"/>
    <col min="797" max="797" width="15.140625" style="51" bestFit="1" customWidth="1"/>
    <col min="798" max="1024" width="12.42578125" style="51"/>
    <col min="1025" max="1025" width="55.85546875" style="51" customWidth="1"/>
    <col min="1026" max="1026" width="2.28515625" style="51" customWidth="1"/>
    <col min="1027" max="1027" width="20.42578125" style="51" customWidth="1"/>
    <col min="1028" max="1028" width="1.140625" style="51" customWidth="1"/>
    <col min="1029" max="1029" width="20.28515625" style="51" customWidth="1"/>
    <col min="1030" max="1030" width="2.28515625" style="51" customWidth="1"/>
    <col min="1031" max="1031" width="20.42578125" style="51" customWidth="1"/>
    <col min="1032" max="1032" width="1.28515625" style="51" customWidth="1"/>
    <col min="1033" max="1033" width="20.28515625" style="51" customWidth="1"/>
    <col min="1034" max="1034" width="1.28515625" style="51" customWidth="1"/>
    <col min="1035" max="1035" width="20.28515625" style="51" customWidth="1"/>
    <col min="1036" max="1036" width="0" style="51" hidden="1" customWidth="1"/>
    <col min="1037" max="1037" width="2.140625" style="51" customWidth="1"/>
    <col min="1038" max="1038" width="21" style="51" customWidth="1"/>
    <col min="1039" max="1039" width="1.140625" style="51" customWidth="1"/>
    <col min="1040" max="1040" width="21" style="51" customWidth="1"/>
    <col min="1041" max="1041" width="1.5703125" style="51" customWidth="1"/>
    <col min="1042" max="1042" width="21" style="51" customWidth="1"/>
    <col min="1043" max="1043" width="2" style="51" customWidth="1"/>
    <col min="1044" max="1044" width="21" style="51" customWidth="1"/>
    <col min="1045" max="1045" width="2" style="51" customWidth="1"/>
    <col min="1046" max="1046" width="21" style="51" customWidth="1"/>
    <col min="1047" max="1047" width="2" style="51" customWidth="1"/>
    <col min="1048" max="1048" width="21" style="51" customWidth="1"/>
    <col min="1049" max="1049" width="1.5703125" style="51" customWidth="1"/>
    <col min="1050" max="1050" width="21" style="51" customWidth="1"/>
    <col min="1051" max="1051" width="5" style="51" customWidth="1"/>
    <col min="1052" max="1052" width="2" style="51" customWidth="1"/>
    <col min="1053" max="1053" width="15.140625" style="51" bestFit="1" customWidth="1"/>
    <col min="1054" max="1280" width="12.42578125" style="51"/>
    <col min="1281" max="1281" width="55.85546875" style="51" customWidth="1"/>
    <col min="1282" max="1282" width="2.28515625" style="51" customWidth="1"/>
    <col min="1283" max="1283" width="20.42578125" style="51" customWidth="1"/>
    <col min="1284" max="1284" width="1.140625" style="51" customWidth="1"/>
    <col min="1285" max="1285" width="20.28515625" style="51" customWidth="1"/>
    <col min="1286" max="1286" width="2.28515625" style="51" customWidth="1"/>
    <col min="1287" max="1287" width="20.42578125" style="51" customWidth="1"/>
    <col min="1288" max="1288" width="1.28515625" style="51" customWidth="1"/>
    <col min="1289" max="1289" width="20.28515625" style="51" customWidth="1"/>
    <col min="1290" max="1290" width="1.28515625" style="51" customWidth="1"/>
    <col min="1291" max="1291" width="20.28515625" style="51" customWidth="1"/>
    <col min="1292" max="1292" width="0" style="51" hidden="1" customWidth="1"/>
    <col min="1293" max="1293" width="2.140625" style="51" customWidth="1"/>
    <col min="1294" max="1294" width="21" style="51" customWidth="1"/>
    <col min="1295" max="1295" width="1.140625" style="51" customWidth="1"/>
    <col min="1296" max="1296" width="21" style="51" customWidth="1"/>
    <col min="1297" max="1297" width="1.5703125" style="51" customWidth="1"/>
    <col min="1298" max="1298" width="21" style="51" customWidth="1"/>
    <col min="1299" max="1299" width="2" style="51" customWidth="1"/>
    <col min="1300" max="1300" width="21" style="51" customWidth="1"/>
    <col min="1301" max="1301" width="2" style="51" customWidth="1"/>
    <col min="1302" max="1302" width="21" style="51" customWidth="1"/>
    <col min="1303" max="1303" width="2" style="51" customWidth="1"/>
    <col min="1304" max="1304" width="21" style="51" customWidth="1"/>
    <col min="1305" max="1305" width="1.5703125" style="51" customWidth="1"/>
    <col min="1306" max="1306" width="21" style="51" customWidth="1"/>
    <col min="1307" max="1307" width="5" style="51" customWidth="1"/>
    <col min="1308" max="1308" width="2" style="51" customWidth="1"/>
    <col min="1309" max="1309" width="15.140625" style="51" bestFit="1" customWidth="1"/>
    <col min="1310" max="1536" width="12.42578125" style="51"/>
    <col min="1537" max="1537" width="55.85546875" style="51" customWidth="1"/>
    <col min="1538" max="1538" width="2.28515625" style="51" customWidth="1"/>
    <col min="1539" max="1539" width="20.42578125" style="51" customWidth="1"/>
    <col min="1540" max="1540" width="1.140625" style="51" customWidth="1"/>
    <col min="1541" max="1541" width="20.28515625" style="51" customWidth="1"/>
    <col min="1542" max="1542" width="2.28515625" style="51" customWidth="1"/>
    <col min="1543" max="1543" width="20.42578125" style="51" customWidth="1"/>
    <col min="1544" max="1544" width="1.28515625" style="51" customWidth="1"/>
    <col min="1545" max="1545" width="20.28515625" style="51" customWidth="1"/>
    <col min="1546" max="1546" width="1.28515625" style="51" customWidth="1"/>
    <col min="1547" max="1547" width="20.28515625" style="51" customWidth="1"/>
    <col min="1548" max="1548" width="0" style="51" hidden="1" customWidth="1"/>
    <col min="1549" max="1549" width="2.140625" style="51" customWidth="1"/>
    <col min="1550" max="1550" width="21" style="51" customWidth="1"/>
    <col min="1551" max="1551" width="1.140625" style="51" customWidth="1"/>
    <col min="1552" max="1552" width="21" style="51" customWidth="1"/>
    <col min="1553" max="1553" width="1.5703125" style="51" customWidth="1"/>
    <col min="1554" max="1554" width="21" style="51" customWidth="1"/>
    <col min="1555" max="1555" width="2" style="51" customWidth="1"/>
    <col min="1556" max="1556" width="21" style="51" customWidth="1"/>
    <col min="1557" max="1557" width="2" style="51" customWidth="1"/>
    <col min="1558" max="1558" width="21" style="51" customWidth="1"/>
    <col min="1559" max="1559" width="2" style="51" customWidth="1"/>
    <col min="1560" max="1560" width="21" style="51" customWidth="1"/>
    <col min="1561" max="1561" width="1.5703125" style="51" customWidth="1"/>
    <col min="1562" max="1562" width="21" style="51" customWidth="1"/>
    <col min="1563" max="1563" width="5" style="51" customWidth="1"/>
    <col min="1564" max="1564" width="2" style="51" customWidth="1"/>
    <col min="1565" max="1565" width="15.140625" style="51" bestFit="1" customWidth="1"/>
    <col min="1566" max="1792" width="12.42578125" style="51"/>
    <col min="1793" max="1793" width="55.85546875" style="51" customWidth="1"/>
    <col min="1794" max="1794" width="2.28515625" style="51" customWidth="1"/>
    <col min="1795" max="1795" width="20.42578125" style="51" customWidth="1"/>
    <col min="1796" max="1796" width="1.140625" style="51" customWidth="1"/>
    <col min="1797" max="1797" width="20.28515625" style="51" customWidth="1"/>
    <col min="1798" max="1798" width="2.28515625" style="51" customWidth="1"/>
    <col min="1799" max="1799" width="20.42578125" style="51" customWidth="1"/>
    <col min="1800" max="1800" width="1.28515625" style="51" customWidth="1"/>
    <col min="1801" max="1801" width="20.28515625" style="51" customWidth="1"/>
    <col min="1802" max="1802" width="1.28515625" style="51" customWidth="1"/>
    <col min="1803" max="1803" width="20.28515625" style="51" customWidth="1"/>
    <col min="1804" max="1804" width="0" style="51" hidden="1" customWidth="1"/>
    <col min="1805" max="1805" width="2.140625" style="51" customWidth="1"/>
    <col min="1806" max="1806" width="21" style="51" customWidth="1"/>
    <col min="1807" max="1807" width="1.140625" style="51" customWidth="1"/>
    <col min="1808" max="1808" width="21" style="51" customWidth="1"/>
    <col min="1809" max="1809" width="1.5703125" style="51" customWidth="1"/>
    <col min="1810" max="1810" width="21" style="51" customWidth="1"/>
    <col min="1811" max="1811" width="2" style="51" customWidth="1"/>
    <col min="1812" max="1812" width="21" style="51" customWidth="1"/>
    <col min="1813" max="1813" width="2" style="51" customWidth="1"/>
    <col min="1814" max="1814" width="21" style="51" customWidth="1"/>
    <col min="1815" max="1815" width="2" style="51" customWidth="1"/>
    <col min="1816" max="1816" width="21" style="51" customWidth="1"/>
    <col min="1817" max="1817" width="1.5703125" style="51" customWidth="1"/>
    <col min="1818" max="1818" width="21" style="51" customWidth="1"/>
    <col min="1819" max="1819" width="5" style="51" customWidth="1"/>
    <col min="1820" max="1820" width="2" style="51" customWidth="1"/>
    <col min="1821" max="1821" width="15.140625" style="51" bestFit="1" customWidth="1"/>
    <col min="1822" max="2048" width="12.42578125" style="51"/>
    <col min="2049" max="2049" width="55.85546875" style="51" customWidth="1"/>
    <col min="2050" max="2050" width="2.28515625" style="51" customWidth="1"/>
    <col min="2051" max="2051" width="20.42578125" style="51" customWidth="1"/>
    <col min="2052" max="2052" width="1.140625" style="51" customWidth="1"/>
    <col min="2053" max="2053" width="20.28515625" style="51" customWidth="1"/>
    <col min="2054" max="2054" width="2.28515625" style="51" customWidth="1"/>
    <col min="2055" max="2055" width="20.42578125" style="51" customWidth="1"/>
    <col min="2056" max="2056" width="1.28515625" style="51" customWidth="1"/>
    <col min="2057" max="2057" width="20.28515625" style="51" customWidth="1"/>
    <col min="2058" max="2058" width="1.28515625" style="51" customWidth="1"/>
    <col min="2059" max="2059" width="20.28515625" style="51" customWidth="1"/>
    <col min="2060" max="2060" width="0" style="51" hidden="1" customWidth="1"/>
    <col min="2061" max="2061" width="2.140625" style="51" customWidth="1"/>
    <col min="2062" max="2062" width="21" style="51" customWidth="1"/>
    <col min="2063" max="2063" width="1.140625" style="51" customWidth="1"/>
    <col min="2064" max="2064" width="21" style="51" customWidth="1"/>
    <col min="2065" max="2065" width="1.5703125" style="51" customWidth="1"/>
    <col min="2066" max="2066" width="21" style="51" customWidth="1"/>
    <col min="2067" max="2067" width="2" style="51" customWidth="1"/>
    <col min="2068" max="2068" width="21" style="51" customWidth="1"/>
    <col min="2069" max="2069" width="2" style="51" customWidth="1"/>
    <col min="2070" max="2070" width="21" style="51" customWidth="1"/>
    <col min="2071" max="2071" width="2" style="51" customWidth="1"/>
    <col min="2072" max="2072" width="21" style="51" customWidth="1"/>
    <col min="2073" max="2073" width="1.5703125" style="51" customWidth="1"/>
    <col min="2074" max="2074" width="21" style="51" customWidth="1"/>
    <col min="2075" max="2075" width="5" style="51" customWidth="1"/>
    <col min="2076" max="2076" width="2" style="51" customWidth="1"/>
    <col min="2077" max="2077" width="15.140625" style="51" bestFit="1" customWidth="1"/>
    <col min="2078" max="2304" width="12.42578125" style="51"/>
    <col min="2305" max="2305" width="55.85546875" style="51" customWidth="1"/>
    <col min="2306" max="2306" width="2.28515625" style="51" customWidth="1"/>
    <col min="2307" max="2307" width="20.42578125" style="51" customWidth="1"/>
    <col min="2308" max="2308" width="1.140625" style="51" customWidth="1"/>
    <col min="2309" max="2309" width="20.28515625" style="51" customWidth="1"/>
    <col min="2310" max="2310" width="2.28515625" style="51" customWidth="1"/>
    <col min="2311" max="2311" width="20.42578125" style="51" customWidth="1"/>
    <col min="2312" max="2312" width="1.28515625" style="51" customWidth="1"/>
    <col min="2313" max="2313" width="20.28515625" style="51" customWidth="1"/>
    <col min="2314" max="2314" width="1.28515625" style="51" customWidth="1"/>
    <col min="2315" max="2315" width="20.28515625" style="51" customWidth="1"/>
    <col min="2316" max="2316" width="0" style="51" hidden="1" customWidth="1"/>
    <col min="2317" max="2317" width="2.140625" style="51" customWidth="1"/>
    <col min="2318" max="2318" width="21" style="51" customWidth="1"/>
    <col min="2319" max="2319" width="1.140625" style="51" customWidth="1"/>
    <col min="2320" max="2320" width="21" style="51" customWidth="1"/>
    <col min="2321" max="2321" width="1.5703125" style="51" customWidth="1"/>
    <col min="2322" max="2322" width="21" style="51" customWidth="1"/>
    <col min="2323" max="2323" width="2" style="51" customWidth="1"/>
    <col min="2324" max="2324" width="21" style="51" customWidth="1"/>
    <col min="2325" max="2325" width="2" style="51" customWidth="1"/>
    <col min="2326" max="2326" width="21" style="51" customWidth="1"/>
    <col min="2327" max="2327" width="2" style="51" customWidth="1"/>
    <col min="2328" max="2328" width="21" style="51" customWidth="1"/>
    <col min="2329" max="2329" width="1.5703125" style="51" customWidth="1"/>
    <col min="2330" max="2330" width="21" style="51" customWidth="1"/>
    <col min="2331" max="2331" width="5" style="51" customWidth="1"/>
    <col min="2332" max="2332" width="2" style="51" customWidth="1"/>
    <col min="2333" max="2333" width="15.140625" style="51" bestFit="1" customWidth="1"/>
    <col min="2334" max="2560" width="12.42578125" style="51"/>
    <col min="2561" max="2561" width="55.85546875" style="51" customWidth="1"/>
    <col min="2562" max="2562" width="2.28515625" style="51" customWidth="1"/>
    <col min="2563" max="2563" width="20.42578125" style="51" customWidth="1"/>
    <col min="2564" max="2564" width="1.140625" style="51" customWidth="1"/>
    <col min="2565" max="2565" width="20.28515625" style="51" customWidth="1"/>
    <col min="2566" max="2566" width="2.28515625" style="51" customWidth="1"/>
    <col min="2567" max="2567" width="20.42578125" style="51" customWidth="1"/>
    <col min="2568" max="2568" width="1.28515625" style="51" customWidth="1"/>
    <col min="2569" max="2569" width="20.28515625" style="51" customWidth="1"/>
    <col min="2570" max="2570" width="1.28515625" style="51" customWidth="1"/>
    <col min="2571" max="2571" width="20.28515625" style="51" customWidth="1"/>
    <col min="2572" max="2572" width="0" style="51" hidden="1" customWidth="1"/>
    <col min="2573" max="2573" width="2.140625" style="51" customWidth="1"/>
    <col min="2574" max="2574" width="21" style="51" customWidth="1"/>
    <col min="2575" max="2575" width="1.140625" style="51" customWidth="1"/>
    <col min="2576" max="2576" width="21" style="51" customWidth="1"/>
    <col min="2577" max="2577" width="1.5703125" style="51" customWidth="1"/>
    <col min="2578" max="2578" width="21" style="51" customWidth="1"/>
    <col min="2579" max="2579" width="2" style="51" customWidth="1"/>
    <col min="2580" max="2580" width="21" style="51" customWidth="1"/>
    <col min="2581" max="2581" width="2" style="51" customWidth="1"/>
    <col min="2582" max="2582" width="21" style="51" customWidth="1"/>
    <col min="2583" max="2583" width="2" style="51" customWidth="1"/>
    <col min="2584" max="2584" width="21" style="51" customWidth="1"/>
    <col min="2585" max="2585" width="1.5703125" style="51" customWidth="1"/>
    <col min="2586" max="2586" width="21" style="51" customWidth="1"/>
    <col min="2587" max="2587" width="5" style="51" customWidth="1"/>
    <col min="2588" max="2588" width="2" style="51" customWidth="1"/>
    <col min="2589" max="2589" width="15.140625" style="51" bestFit="1" customWidth="1"/>
    <col min="2590" max="2816" width="12.42578125" style="51"/>
    <col min="2817" max="2817" width="55.85546875" style="51" customWidth="1"/>
    <col min="2818" max="2818" width="2.28515625" style="51" customWidth="1"/>
    <col min="2819" max="2819" width="20.42578125" style="51" customWidth="1"/>
    <col min="2820" max="2820" width="1.140625" style="51" customWidth="1"/>
    <col min="2821" max="2821" width="20.28515625" style="51" customWidth="1"/>
    <col min="2822" max="2822" width="2.28515625" style="51" customWidth="1"/>
    <col min="2823" max="2823" width="20.42578125" style="51" customWidth="1"/>
    <col min="2824" max="2824" width="1.28515625" style="51" customWidth="1"/>
    <col min="2825" max="2825" width="20.28515625" style="51" customWidth="1"/>
    <col min="2826" max="2826" width="1.28515625" style="51" customWidth="1"/>
    <col min="2827" max="2827" width="20.28515625" style="51" customWidth="1"/>
    <col min="2828" max="2828" width="0" style="51" hidden="1" customWidth="1"/>
    <col min="2829" max="2829" width="2.140625" style="51" customWidth="1"/>
    <col min="2830" max="2830" width="21" style="51" customWidth="1"/>
    <col min="2831" max="2831" width="1.140625" style="51" customWidth="1"/>
    <col min="2832" max="2832" width="21" style="51" customWidth="1"/>
    <col min="2833" max="2833" width="1.5703125" style="51" customWidth="1"/>
    <col min="2834" max="2834" width="21" style="51" customWidth="1"/>
    <col min="2835" max="2835" width="2" style="51" customWidth="1"/>
    <col min="2836" max="2836" width="21" style="51" customWidth="1"/>
    <col min="2837" max="2837" width="2" style="51" customWidth="1"/>
    <col min="2838" max="2838" width="21" style="51" customWidth="1"/>
    <col min="2839" max="2839" width="2" style="51" customWidth="1"/>
    <col min="2840" max="2840" width="21" style="51" customWidth="1"/>
    <col min="2841" max="2841" width="1.5703125" style="51" customWidth="1"/>
    <col min="2842" max="2842" width="21" style="51" customWidth="1"/>
    <col min="2843" max="2843" width="5" style="51" customWidth="1"/>
    <col min="2844" max="2844" width="2" style="51" customWidth="1"/>
    <col min="2845" max="2845" width="15.140625" style="51" bestFit="1" customWidth="1"/>
    <col min="2846" max="3072" width="12.42578125" style="51"/>
    <col min="3073" max="3073" width="55.85546875" style="51" customWidth="1"/>
    <col min="3074" max="3074" width="2.28515625" style="51" customWidth="1"/>
    <col min="3075" max="3075" width="20.42578125" style="51" customWidth="1"/>
    <col min="3076" max="3076" width="1.140625" style="51" customWidth="1"/>
    <col min="3077" max="3077" width="20.28515625" style="51" customWidth="1"/>
    <col min="3078" max="3078" width="2.28515625" style="51" customWidth="1"/>
    <col min="3079" max="3079" width="20.42578125" style="51" customWidth="1"/>
    <col min="3080" max="3080" width="1.28515625" style="51" customWidth="1"/>
    <col min="3081" max="3081" width="20.28515625" style="51" customWidth="1"/>
    <col min="3082" max="3082" width="1.28515625" style="51" customWidth="1"/>
    <col min="3083" max="3083" width="20.28515625" style="51" customWidth="1"/>
    <col min="3084" max="3084" width="0" style="51" hidden="1" customWidth="1"/>
    <col min="3085" max="3085" width="2.140625" style="51" customWidth="1"/>
    <col min="3086" max="3086" width="21" style="51" customWidth="1"/>
    <col min="3087" max="3087" width="1.140625" style="51" customWidth="1"/>
    <col min="3088" max="3088" width="21" style="51" customWidth="1"/>
    <col min="3089" max="3089" width="1.5703125" style="51" customWidth="1"/>
    <col min="3090" max="3090" width="21" style="51" customWidth="1"/>
    <col min="3091" max="3091" width="2" style="51" customWidth="1"/>
    <col min="3092" max="3092" width="21" style="51" customWidth="1"/>
    <col min="3093" max="3093" width="2" style="51" customWidth="1"/>
    <col min="3094" max="3094" width="21" style="51" customWidth="1"/>
    <col min="3095" max="3095" width="2" style="51" customWidth="1"/>
    <col min="3096" max="3096" width="21" style="51" customWidth="1"/>
    <col min="3097" max="3097" width="1.5703125" style="51" customWidth="1"/>
    <col min="3098" max="3098" width="21" style="51" customWidth="1"/>
    <col min="3099" max="3099" width="5" style="51" customWidth="1"/>
    <col min="3100" max="3100" width="2" style="51" customWidth="1"/>
    <col min="3101" max="3101" width="15.140625" style="51" bestFit="1" customWidth="1"/>
    <col min="3102" max="3328" width="12.42578125" style="51"/>
    <col min="3329" max="3329" width="55.85546875" style="51" customWidth="1"/>
    <col min="3330" max="3330" width="2.28515625" style="51" customWidth="1"/>
    <col min="3331" max="3331" width="20.42578125" style="51" customWidth="1"/>
    <col min="3332" max="3332" width="1.140625" style="51" customWidth="1"/>
    <col min="3333" max="3333" width="20.28515625" style="51" customWidth="1"/>
    <col min="3334" max="3334" width="2.28515625" style="51" customWidth="1"/>
    <col min="3335" max="3335" width="20.42578125" style="51" customWidth="1"/>
    <col min="3336" max="3336" width="1.28515625" style="51" customWidth="1"/>
    <col min="3337" max="3337" width="20.28515625" style="51" customWidth="1"/>
    <col min="3338" max="3338" width="1.28515625" style="51" customWidth="1"/>
    <col min="3339" max="3339" width="20.28515625" style="51" customWidth="1"/>
    <col min="3340" max="3340" width="0" style="51" hidden="1" customWidth="1"/>
    <col min="3341" max="3341" width="2.140625" style="51" customWidth="1"/>
    <col min="3342" max="3342" width="21" style="51" customWidth="1"/>
    <col min="3343" max="3343" width="1.140625" style="51" customWidth="1"/>
    <col min="3344" max="3344" width="21" style="51" customWidth="1"/>
    <col min="3345" max="3345" width="1.5703125" style="51" customWidth="1"/>
    <col min="3346" max="3346" width="21" style="51" customWidth="1"/>
    <col min="3347" max="3347" width="2" style="51" customWidth="1"/>
    <col min="3348" max="3348" width="21" style="51" customWidth="1"/>
    <col min="3349" max="3349" width="2" style="51" customWidth="1"/>
    <col min="3350" max="3350" width="21" style="51" customWidth="1"/>
    <col min="3351" max="3351" width="2" style="51" customWidth="1"/>
    <col min="3352" max="3352" width="21" style="51" customWidth="1"/>
    <col min="3353" max="3353" width="1.5703125" style="51" customWidth="1"/>
    <col min="3354" max="3354" width="21" style="51" customWidth="1"/>
    <col min="3355" max="3355" width="5" style="51" customWidth="1"/>
    <col min="3356" max="3356" width="2" style="51" customWidth="1"/>
    <col min="3357" max="3357" width="15.140625" style="51" bestFit="1" customWidth="1"/>
    <col min="3358" max="3584" width="12.42578125" style="51"/>
    <col min="3585" max="3585" width="55.85546875" style="51" customWidth="1"/>
    <col min="3586" max="3586" width="2.28515625" style="51" customWidth="1"/>
    <col min="3587" max="3587" width="20.42578125" style="51" customWidth="1"/>
    <col min="3588" max="3588" width="1.140625" style="51" customWidth="1"/>
    <col min="3589" max="3589" width="20.28515625" style="51" customWidth="1"/>
    <col min="3590" max="3590" width="2.28515625" style="51" customWidth="1"/>
    <col min="3591" max="3591" width="20.42578125" style="51" customWidth="1"/>
    <col min="3592" max="3592" width="1.28515625" style="51" customWidth="1"/>
    <col min="3593" max="3593" width="20.28515625" style="51" customWidth="1"/>
    <col min="3594" max="3594" width="1.28515625" style="51" customWidth="1"/>
    <col min="3595" max="3595" width="20.28515625" style="51" customWidth="1"/>
    <col min="3596" max="3596" width="0" style="51" hidden="1" customWidth="1"/>
    <col min="3597" max="3597" width="2.140625" style="51" customWidth="1"/>
    <col min="3598" max="3598" width="21" style="51" customWidth="1"/>
    <col min="3599" max="3599" width="1.140625" style="51" customWidth="1"/>
    <col min="3600" max="3600" width="21" style="51" customWidth="1"/>
    <col min="3601" max="3601" width="1.5703125" style="51" customWidth="1"/>
    <col min="3602" max="3602" width="21" style="51" customWidth="1"/>
    <col min="3603" max="3603" width="2" style="51" customWidth="1"/>
    <col min="3604" max="3604" width="21" style="51" customWidth="1"/>
    <col min="3605" max="3605" width="2" style="51" customWidth="1"/>
    <col min="3606" max="3606" width="21" style="51" customWidth="1"/>
    <col min="3607" max="3607" width="2" style="51" customWidth="1"/>
    <col min="3608" max="3608" width="21" style="51" customWidth="1"/>
    <col min="3609" max="3609" width="1.5703125" style="51" customWidth="1"/>
    <col min="3610" max="3610" width="21" style="51" customWidth="1"/>
    <col min="3611" max="3611" width="5" style="51" customWidth="1"/>
    <col min="3612" max="3612" width="2" style="51" customWidth="1"/>
    <col min="3613" max="3613" width="15.140625" style="51" bestFit="1" customWidth="1"/>
    <col min="3614" max="3840" width="12.42578125" style="51"/>
    <col min="3841" max="3841" width="55.85546875" style="51" customWidth="1"/>
    <col min="3842" max="3842" width="2.28515625" style="51" customWidth="1"/>
    <col min="3843" max="3843" width="20.42578125" style="51" customWidth="1"/>
    <col min="3844" max="3844" width="1.140625" style="51" customWidth="1"/>
    <col min="3845" max="3845" width="20.28515625" style="51" customWidth="1"/>
    <col min="3846" max="3846" width="2.28515625" style="51" customWidth="1"/>
    <col min="3847" max="3847" width="20.42578125" style="51" customWidth="1"/>
    <col min="3848" max="3848" width="1.28515625" style="51" customWidth="1"/>
    <col min="3849" max="3849" width="20.28515625" style="51" customWidth="1"/>
    <col min="3850" max="3850" width="1.28515625" style="51" customWidth="1"/>
    <col min="3851" max="3851" width="20.28515625" style="51" customWidth="1"/>
    <col min="3852" max="3852" width="0" style="51" hidden="1" customWidth="1"/>
    <col min="3853" max="3853" width="2.140625" style="51" customWidth="1"/>
    <col min="3854" max="3854" width="21" style="51" customWidth="1"/>
    <col min="3855" max="3855" width="1.140625" style="51" customWidth="1"/>
    <col min="3856" max="3856" width="21" style="51" customWidth="1"/>
    <col min="3857" max="3857" width="1.5703125" style="51" customWidth="1"/>
    <col min="3858" max="3858" width="21" style="51" customWidth="1"/>
    <col min="3859" max="3859" width="2" style="51" customWidth="1"/>
    <col min="3860" max="3860" width="21" style="51" customWidth="1"/>
    <col min="3861" max="3861" width="2" style="51" customWidth="1"/>
    <col min="3862" max="3862" width="21" style="51" customWidth="1"/>
    <col min="3863" max="3863" width="2" style="51" customWidth="1"/>
    <col min="3864" max="3864" width="21" style="51" customWidth="1"/>
    <col min="3865" max="3865" width="1.5703125" style="51" customWidth="1"/>
    <col min="3866" max="3866" width="21" style="51" customWidth="1"/>
    <col min="3867" max="3867" width="5" style="51" customWidth="1"/>
    <col min="3868" max="3868" width="2" style="51" customWidth="1"/>
    <col min="3869" max="3869" width="15.140625" style="51" bestFit="1" customWidth="1"/>
    <col min="3870" max="4096" width="12.42578125" style="51"/>
    <col min="4097" max="4097" width="55.85546875" style="51" customWidth="1"/>
    <col min="4098" max="4098" width="2.28515625" style="51" customWidth="1"/>
    <col min="4099" max="4099" width="20.42578125" style="51" customWidth="1"/>
    <col min="4100" max="4100" width="1.140625" style="51" customWidth="1"/>
    <col min="4101" max="4101" width="20.28515625" style="51" customWidth="1"/>
    <col min="4102" max="4102" width="2.28515625" style="51" customWidth="1"/>
    <col min="4103" max="4103" width="20.42578125" style="51" customWidth="1"/>
    <col min="4104" max="4104" width="1.28515625" style="51" customWidth="1"/>
    <col min="4105" max="4105" width="20.28515625" style="51" customWidth="1"/>
    <col min="4106" max="4106" width="1.28515625" style="51" customWidth="1"/>
    <col min="4107" max="4107" width="20.28515625" style="51" customWidth="1"/>
    <col min="4108" max="4108" width="0" style="51" hidden="1" customWidth="1"/>
    <col min="4109" max="4109" width="2.140625" style="51" customWidth="1"/>
    <col min="4110" max="4110" width="21" style="51" customWidth="1"/>
    <col min="4111" max="4111" width="1.140625" style="51" customWidth="1"/>
    <col min="4112" max="4112" width="21" style="51" customWidth="1"/>
    <col min="4113" max="4113" width="1.5703125" style="51" customWidth="1"/>
    <col min="4114" max="4114" width="21" style="51" customWidth="1"/>
    <col min="4115" max="4115" width="2" style="51" customWidth="1"/>
    <col min="4116" max="4116" width="21" style="51" customWidth="1"/>
    <col min="4117" max="4117" width="2" style="51" customWidth="1"/>
    <col min="4118" max="4118" width="21" style="51" customWidth="1"/>
    <col min="4119" max="4119" width="2" style="51" customWidth="1"/>
    <col min="4120" max="4120" width="21" style="51" customWidth="1"/>
    <col min="4121" max="4121" width="1.5703125" style="51" customWidth="1"/>
    <col min="4122" max="4122" width="21" style="51" customWidth="1"/>
    <col min="4123" max="4123" width="5" style="51" customWidth="1"/>
    <col min="4124" max="4124" width="2" style="51" customWidth="1"/>
    <col min="4125" max="4125" width="15.140625" style="51" bestFit="1" customWidth="1"/>
    <col min="4126" max="4352" width="12.42578125" style="51"/>
    <col min="4353" max="4353" width="55.85546875" style="51" customWidth="1"/>
    <col min="4354" max="4354" width="2.28515625" style="51" customWidth="1"/>
    <col min="4355" max="4355" width="20.42578125" style="51" customWidth="1"/>
    <col min="4356" max="4356" width="1.140625" style="51" customWidth="1"/>
    <col min="4357" max="4357" width="20.28515625" style="51" customWidth="1"/>
    <col min="4358" max="4358" width="2.28515625" style="51" customWidth="1"/>
    <col min="4359" max="4359" width="20.42578125" style="51" customWidth="1"/>
    <col min="4360" max="4360" width="1.28515625" style="51" customWidth="1"/>
    <col min="4361" max="4361" width="20.28515625" style="51" customWidth="1"/>
    <col min="4362" max="4362" width="1.28515625" style="51" customWidth="1"/>
    <col min="4363" max="4363" width="20.28515625" style="51" customWidth="1"/>
    <col min="4364" max="4364" width="0" style="51" hidden="1" customWidth="1"/>
    <col min="4365" max="4365" width="2.140625" style="51" customWidth="1"/>
    <col min="4366" max="4366" width="21" style="51" customWidth="1"/>
    <col min="4367" max="4367" width="1.140625" style="51" customWidth="1"/>
    <col min="4368" max="4368" width="21" style="51" customWidth="1"/>
    <col min="4369" max="4369" width="1.5703125" style="51" customWidth="1"/>
    <col min="4370" max="4370" width="21" style="51" customWidth="1"/>
    <col min="4371" max="4371" width="2" style="51" customWidth="1"/>
    <col min="4372" max="4372" width="21" style="51" customWidth="1"/>
    <col min="4373" max="4373" width="2" style="51" customWidth="1"/>
    <col min="4374" max="4374" width="21" style="51" customWidth="1"/>
    <col min="4375" max="4375" width="2" style="51" customWidth="1"/>
    <col min="4376" max="4376" width="21" style="51" customWidth="1"/>
    <col min="4377" max="4377" width="1.5703125" style="51" customWidth="1"/>
    <col min="4378" max="4378" width="21" style="51" customWidth="1"/>
    <col min="4379" max="4379" width="5" style="51" customWidth="1"/>
    <col min="4380" max="4380" width="2" style="51" customWidth="1"/>
    <col min="4381" max="4381" width="15.140625" style="51" bestFit="1" customWidth="1"/>
    <col min="4382" max="4608" width="12.42578125" style="51"/>
    <col min="4609" max="4609" width="55.85546875" style="51" customWidth="1"/>
    <col min="4610" max="4610" width="2.28515625" style="51" customWidth="1"/>
    <col min="4611" max="4611" width="20.42578125" style="51" customWidth="1"/>
    <col min="4612" max="4612" width="1.140625" style="51" customWidth="1"/>
    <col min="4613" max="4613" width="20.28515625" style="51" customWidth="1"/>
    <col min="4614" max="4614" width="2.28515625" style="51" customWidth="1"/>
    <col min="4615" max="4615" width="20.42578125" style="51" customWidth="1"/>
    <col min="4616" max="4616" width="1.28515625" style="51" customWidth="1"/>
    <col min="4617" max="4617" width="20.28515625" style="51" customWidth="1"/>
    <col min="4618" max="4618" width="1.28515625" style="51" customWidth="1"/>
    <col min="4619" max="4619" width="20.28515625" style="51" customWidth="1"/>
    <col min="4620" max="4620" width="0" style="51" hidden="1" customWidth="1"/>
    <col min="4621" max="4621" width="2.140625" style="51" customWidth="1"/>
    <col min="4622" max="4622" width="21" style="51" customWidth="1"/>
    <col min="4623" max="4623" width="1.140625" style="51" customWidth="1"/>
    <col min="4624" max="4624" width="21" style="51" customWidth="1"/>
    <col min="4625" max="4625" width="1.5703125" style="51" customWidth="1"/>
    <col min="4626" max="4626" width="21" style="51" customWidth="1"/>
    <col min="4627" max="4627" width="2" style="51" customWidth="1"/>
    <col min="4628" max="4628" width="21" style="51" customWidth="1"/>
    <col min="4629" max="4629" width="2" style="51" customWidth="1"/>
    <col min="4630" max="4630" width="21" style="51" customWidth="1"/>
    <col min="4631" max="4631" width="2" style="51" customWidth="1"/>
    <col min="4632" max="4632" width="21" style="51" customWidth="1"/>
    <col min="4633" max="4633" width="1.5703125" style="51" customWidth="1"/>
    <col min="4634" max="4634" width="21" style="51" customWidth="1"/>
    <col min="4635" max="4635" width="5" style="51" customWidth="1"/>
    <col min="4636" max="4636" width="2" style="51" customWidth="1"/>
    <col min="4637" max="4637" width="15.140625" style="51" bestFit="1" customWidth="1"/>
    <col min="4638" max="4864" width="12.42578125" style="51"/>
    <col min="4865" max="4865" width="55.85546875" style="51" customWidth="1"/>
    <col min="4866" max="4866" width="2.28515625" style="51" customWidth="1"/>
    <col min="4867" max="4867" width="20.42578125" style="51" customWidth="1"/>
    <col min="4868" max="4868" width="1.140625" style="51" customWidth="1"/>
    <col min="4869" max="4869" width="20.28515625" style="51" customWidth="1"/>
    <col min="4870" max="4870" width="2.28515625" style="51" customWidth="1"/>
    <col min="4871" max="4871" width="20.42578125" style="51" customWidth="1"/>
    <col min="4872" max="4872" width="1.28515625" style="51" customWidth="1"/>
    <col min="4873" max="4873" width="20.28515625" style="51" customWidth="1"/>
    <col min="4874" max="4874" width="1.28515625" style="51" customWidth="1"/>
    <col min="4875" max="4875" width="20.28515625" style="51" customWidth="1"/>
    <col min="4876" max="4876" width="0" style="51" hidden="1" customWidth="1"/>
    <col min="4877" max="4877" width="2.140625" style="51" customWidth="1"/>
    <col min="4878" max="4878" width="21" style="51" customWidth="1"/>
    <col min="4879" max="4879" width="1.140625" style="51" customWidth="1"/>
    <col min="4880" max="4880" width="21" style="51" customWidth="1"/>
    <col min="4881" max="4881" width="1.5703125" style="51" customWidth="1"/>
    <col min="4882" max="4882" width="21" style="51" customWidth="1"/>
    <col min="4883" max="4883" width="2" style="51" customWidth="1"/>
    <col min="4884" max="4884" width="21" style="51" customWidth="1"/>
    <col min="4885" max="4885" width="2" style="51" customWidth="1"/>
    <col min="4886" max="4886" width="21" style="51" customWidth="1"/>
    <col min="4887" max="4887" width="2" style="51" customWidth="1"/>
    <col min="4888" max="4888" width="21" style="51" customWidth="1"/>
    <col min="4889" max="4889" width="1.5703125" style="51" customWidth="1"/>
    <col min="4890" max="4890" width="21" style="51" customWidth="1"/>
    <col min="4891" max="4891" width="5" style="51" customWidth="1"/>
    <col min="4892" max="4892" width="2" style="51" customWidth="1"/>
    <col min="4893" max="4893" width="15.140625" style="51" bestFit="1" customWidth="1"/>
    <col min="4894" max="5120" width="12.42578125" style="51"/>
    <col min="5121" max="5121" width="55.85546875" style="51" customWidth="1"/>
    <col min="5122" max="5122" width="2.28515625" style="51" customWidth="1"/>
    <col min="5123" max="5123" width="20.42578125" style="51" customWidth="1"/>
    <col min="5124" max="5124" width="1.140625" style="51" customWidth="1"/>
    <col min="5125" max="5125" width="20.28515625" style="51" customWidth="1"/>
    <col min="5126" max="5126" width="2.28515625" style="51" customWidth="1"/>
    <col min="5127" max="5127" width="20.42578125" style="51" customWidth="1"/>
    <col min="5128" max="5128" width="1.28515625" style="51" customWidth="1"/>
    <col min="5129" max="5129" width="20.28515625" style="51" customWidth="1"/>
    <col min="5130" max="5130" width="1.28515625" style="51" customWidth="1"/>
    <col min="5131" max="5131" width="20.28515625" style="51" customWidth="1"/>
    <col min="5132" max="5132" width="0" style="51" hidden="1" customWidth="1"/>
    <col min="5133" max="5133" width="2.140625" style="51" customWidth="1"/>
    <col min="5134" max="5134" width="21" style="51" customWidth="1"/>
    <col min="5135" max="5135" width="1.140625" style="51" customWidth="1"/>
    <col min="5136" max="5136" width="21" style="51" customWidth="1"/>
    <col min="5137" max="5137" width="1.5703125" style="51" customWidth="1"/>
    <col min="5138" max="5138" width="21" style="51" customWidth="1"/>
    <col min="5139" max="5139" width="2" style="51" customWidth="1"/>
    <col min="5140" max="5140" width="21" style="51" customWidth="1"/>
    <col min="5141" max="5141" width="2" style="51" customWidth="1"/>
    <col min="5142" max="5142" width="21" style="51" customWidth="1"/>
    <col min="5143" max="5143" width="2" style="51" customWidth="1"/>
    <col min="5144" max="5144" width="21" style="51" customWidth="1"/>
    <col min="5145" max="5145" width="1.5703125" style="51" customWidth="1"/>
    <col min="5146" max="5146" width="21" style="51" customWidth="1"/>
    <col min="5147" max="5147" width="5" style="51" customWidth="1"/>
    <col min="5148" max="5148" width="2" style="51" customWidth="1"/>
    <col min="5149" max="5149" width="15.140625" style="51" bestFit="1" customWidth="1"/>
    <col min="5150" max="5376" width="12.42578125" style="51"/>
    <col min="5377" max="5377" width="55.85546875" style="51" customWidth="1"/>
    <col min="5378" max="5378" width="2.28515625" style="51" customWidth="1"/>
    <col min="5379" max="5379" width="20.42578125" style="51" customWidth="1"/>
    <col min="5380" max="5380" width="1.140625" style="51" customWidth="1"/>
    <col min="5381" max="5381" width="20.28515625" style="51" customWidth="1"/>
    <col min="5382" max="5382" width="2.28515625" style="51" customWidth="1"/>
    <col min="5383" max="5383" width="20.42578125" style="51" customWidth="1"/>
    <col min="5384" max="5384" width="1.28515625" style="51" customWidth="1"/>
    <col min="5385" max="5385" width="20.28515625" style="51" customWidth="1"/>
    <col min="5386" max="5386" width="1.28515625" style="51" customWidth="1"/>
    <col min="5387" max="5387" width="20.28515625" style="51" customWidth="1"/>
    <col min="5388" max="5388" width="0" style="51" hidden="1" customWidth="1"/>
    <col min="5389" max="5389" width="2.140625" style="51" customWidth="1"/>
    <col min="5390" max="5390" width="21" style="51" customWidth="1"/>
    <col min="5391" max="5391" width="1.140625" style="51" customWidth="1"/>
    <col min="5392" max="5392" width="21" style="51" customWidth="1"/>
    <col min="5393" max="5393" width="1.5703125" style="51" customWidth="1"/>
    <col min="5394" max="5394" width="21" style="51" customWidth="1"/>
    <col min="5395" max="5395" width="2" style="51" customWidth="1"/>
    <col min="5396" max="5396" width="21" style="51" customWidth="1"/>
    <col min="5397" max="5397" width="2" style="51" customWidth="1"/>
    <col min="5398" max="5398" width="21" style="51" customWidth="1"/>
    <col min="5399" max="5399" width="2" style="51" customWidth="1"/>
    <col min="5400" max="5400" width="21" style="51" customWidth="1"/>
    <col min="5401" max="5401" width="1.5703125" style="51" customWidth="1"/>
    <col min="5402" max="5402" width="21" style="51" customWidth="1"/>
    <col min="5403" max="5403" width="5" style="51" customWidth="1"/>
    <col min="5404" max="5404" width="2" style="51" customWidth="1"/>
    <col min="5405" max="5405" width="15.140625" style="51" bestFit="1" customWidth="1"/>
    <col min="5406" max="5632" width="12.42578125" style="51"/>
    <col min="5633" max="5633" width="55.85546875" style="51" customWidth="1"/>
    <col min="5634" max="5634" width="2.28515625" style="51" customWidth="1"/>
    <col min="5635" max="5635" width="20.42578125" style="51" customWidth="1"/>
    <col min="5636" max="5636" width="1.140625" style="51" customWidth="1"/>
    <col min="5637" max="5637" width="20.28515625" style="51" customWidth="1"/>
    <col min="5638" max="5638" width="2.28515625" style="51" customWidth="1"/>
    <col min="5639" max="5639" width="20.42578125" style="51" customWidth="1"/>
    <col min="5640" max="5640" width="1.28515625" style="51" customWidth="1"/>
    <col min="5641" max="5641" width="20.28515625" style="51" customWidth="1"/>
    <col min="5642" max="5642" width="1.28515625" style="51" customWidth="1"/>
    <col min="5643" max="5643" width="20.28515625" style="51" customWidth="1"/>
    <col min="5644" max="5644" width="0" style="51" hidden="1" customWidth="1"/>
    <col min="5645" max="5645" width="2.140625" style="51" customWidth="1"/>
    <col min="5646" max="5646" width="21" style="51" customWidth="1"/>
    <col min="5647" max="5647" width="1.140625" style="51" customWidth="1"/>
    <col min="5648" max="5648" width="21" style="51" customWidth="1"/>
    <col min="5649" max="5649" width="1.5703125" style="51" customWidth="1"/>
    <col min="5650" max="5650" width="21" style="51" customWidth="1"/>
    <col min="5651" max="5651" width="2" style="51" customWidth="1"/>
    <col min="5652" max="5652" width="21" style="51" customWidth="1"/>
    <col min="5653" max="5653" width="2" style="51" customWidth="1"/>
    <col min="5654" max="5654" width="21" style="51" customWidth="1"/>
    <col min="5655" max="5655" width="2" style="51" customWidth="1"/>
    <col min="5656" max="5656" width="21" style="51" customWidth="1"/>
    <col min="5657" max="5657" width="1.5703125" style="51" customWidth="1"/>
    <col min="5658" max="5658" width="21" style="51" customWidth="1"/>
    <col min="5659" max="5659" width="5" style="51" customWidth="1"/>
    <col min="5660" max="5660" width="2" style="51" customWidth="1"/>
    <col min="5661" max="5661" width="15.140625" style="51" bestFit="1" customWidth="1"/>
    <col min="5662" max="5888" width="12.42578125" style="51"/>
    <col min="5889" max="5889" width="55.85546875" style="51" customWidth="1"/>
    <col min="5890" max="5890" width="2.28515625" style="51" customWidth="1"/>
    <col min="5891" max="5891" width="20.42578125" style="51" customWidth="1"/>
    <col min="5892" max="5892" width="1.140625" style="51" customWidth="1"/>
    <col min="5893" max="5893" width="20.28515625" style="51" customWidth="1"/>
    <col min="5894" max="5894" width="2.28515625" style="51" customWidth="1"/>
    <col min="5895" max="5895" width="20.42578125" style="51" customWidth="1"/>
    <col min="5896" max="5896" width="1.28515625" style="51" customWidth="1"/>
    <col min="5897" max="5897" width="20.28515625" style="51" customWidth="1"/>
    <col min="5898" max="5898" width="1.28515625" style="51" customWidth="1"/>
    <col min="5899" max="5899" width="20.28515625" style="51" customWidth="1"/>
    <col min="5900" max="5900" width="0" style="51" hidden="1" customWidth="1"/>
    <col min="5901" max="5901" width="2.140625" style="51" customWidth="1"/>
    <col min="5902" max="5902" width="21" style="51" customWidth="1"/>
    <col min="5903" max="5903" width="1.140625" style="51" customWidth="1"/>
    <col min="5904" max="5904" width="21" style="51" customWidth="1"/>
    <col min="5905" max="5905" width="1.5703125" style="51" customWidth="1"/>
    <col min="5906" max="5906" width="21" style="51" customWidth="1"/>
    <col min="5907" max="5907" width="2" style="51" customWidth="1"/>
    <col min="5908" max="5908" width="21" style="51" customWidth="1"/>
    <col min="5909" max="5909" width="2" style="51" customWidth="1"/>
    <col min="5910" max="5910" width="21" style="51" customWidth="1"/>
    <col min="5911" max="5911" width="2" style="51" customWidth="1"/>
    <col min="5912" max="5912" width="21" style="51" customWidth="1"/>
    <col min="5913" max="5913" width="1.5703125" style="51" customWidth="1"/>
    <col min="5914" max="5914" width="21" style="51" customWidth="1"/>
    <col min="5915" max="5915" width="5" style="51" customWidth="1"/>
    <col min="5916" max="5916" width="2" style="51" customWidth="1"/>
    <col min="5917" max="5917" width="15.140625" style="51" bestFit="1" customWidth="1"/>
    <col min="5918" max="6144" width="12.42578125" style="51"/>
    <col min="6145" max="6145" width="55.85546875" style="51" customWidth="1"/>
    <col min="6146" max="6146" width="2.28515625" style="51" customWidth="1"/>
    <col min="6147" max="6147" width="20.42578125" style="51" customWidth="1"/>
    <col min="6148" max="6148" width="1.140625" style="51" customWidth="1"/>
    <col min="6149" max="6149" width="20.28515625" style="51" customWidth="1"/>
    <col min="6150" max="6150" width="2.28515625" style="51" customWidth="1"/>
    <col min="6151" max="6151" width="20.42578125" style="51" customWidth="1"/>
    <col min="6152" max="6152" width="1.28515625" style="51" customWidth="1"/>
    <col min="6153" max="6153" width="20.28515625" style="51" customWidth="1"/>
    <col min="6154" max="6154" width="1.28515625" style="51" customWidth="1"/>
    <col min="6155" max="6155" width="20.28515625" style="51" customWidth="1"/>
    <col min="6156" max="6156" width="0" style="51" hidden="1" customWidth="1"/>
    <col min="6157" max="6157" width="2.140625" style="51" customWidth="1"/>
    <col min="6158" max="6158" width="21" style="51" customWidth="1"/>
    <col min="6159" max="6159" width="1.140625" style="51" customWidth="1"/>
    <col min="6160" max="6160" width="21" style="51" customWidth="1"/>
    <col min="6161" max="6161" width="1.5703125" style="51" customWidth="1"/>
    <col min="6162" max="6162" width="21" style="51" customWidth="1"/>
    <col min="6163" max="6163" width="2" style="51" customWidth="1"/>
    <col min="6164" max="6164" width="21" style="51" customWidth="1"/>
    <col min="6165" max="6165" width="2" style="51" customWidth="1"/>
    <col min="6166" max="6166" width="21" style="51" customWidth="1"/>
    <col min="6167" max="6167" width="2" style="51" customWidth="1"/>
    <col min="6168" max="6168" width="21" style="51" customWidth="1"/>
    <col min="6169" max="6169" width="1.5703125" style="51" customWidth="1"/>
    <col min="6170" max="6170" width="21" style="51" customWidth="1"/>
    <col min="6171" max="6171" width="5" style="51" customWidth="1"/>
    <col min="6172" max="6172" width="2" style="51" customWidth="1"/>
    <col min="6173" max="6173" width="15.140625" style="51" bestFit="1" customWidth="1"/>
    <col min="6174" max="6400" width="12.42578125" style="51"/>
    <col min="6401" max="6401" width="55.85546875" style="51" customWidth="1"/>
    <col min="6402" max="6402" width="2.28515625" style="51" customWidth="1"/>
    <col min="6403" max="6403" width="20.42578125" style="51" customWidth="1"/>
    <col min="6404" max="6404" width="1.140625" style="51" customWidth="1"/>
    <col min="6405" max="6405" width="20.28515625" style="51" customWidth="1"/>
    <col min="6406" max="6406" width="2.28515625" style="51" customWidth="1"/>
    <col min="6407" max="6407" width="20.42578125" style="51" customWidth="1"/>
    <col min="6408" max="6408" width="1.28515625" style="51" customWidth="1"/>
    <col min="6409" max="6409" width="20.28515625" style="51" customWidth="1"/>
    <col min="6410" max="6410" width="1.28515625" style="51" customWidth="1"/>
    <col min="6411" max="6411" width="20.28515625" style="51" customWidth="1"/>
    <col min="6412" max="6412" width="0" style="51" hidden="1" customWidth="1"/>
    <col min="6413" max="6413" width="2.140625" style="51" customWidth="1"/>
    <col min="6414" max="6414" width="21" style="51" customWidth="1"/>
    <col min="6415" max="6415" width="1.140625" style="51" customWidth="1"/>
    <col min="6416" max="6416" width="21" style="51" customWidth="1"/>
    <col min="6417" max="6417" width="1.5703125" style="51" customWidth="1"/>
    <col min="6418" max="6418" width="21" style="51" customWidth="1"/>
    <col min="6419" max="6419" width="2" style="51" customWidth="1"/>
    <col min="6420" max="6420" width="21" style="51" customWidth="1"/>
    <col min="6421" max="6421" width="2" style="51" customWidth="1"/>
    <col min="6422" max="6422" width="21" style="51" customWidth="1"/>
    <col min="6423" max="6423" width="2" style="51" customWidth="1"/>
    <col min="6424" max="6424" width="21" style="51" customWidth="1"/>
    <col min="6425" max="6425" width="1.5703125" style="51" customWidth="1"/>
    <col min="6426" max="6426" width="21" style="51" customWidth="1"/>
    <col min="6427" max="6427" width="5" style="51" customWidth="1"/>
    <col min="6428" max="6428" width="2" style="51" customWidth="1"/>
    <col min="6429" max="6429" width="15.140625" style="51" bestFit="1" customWidth="1"/>
    <col min="6430" max="6656" width="12.42578125" style="51"/>
    <col min="6657" max="6657" width="55.85546875" style="51" customWidth="1"/>
    <col min="6658" max="6658" width="2.28515625" style="51" customWidth="1"/>
    <col min="6659" max="6659" width="20.42578125" style="51" customWidth="1"/>
    <col min="6660" max="6660" width="1.140625" style="51" customWidth="1"/>
    <col min="6661" max="6661" width="20.28515625" style="51" customWidth="1"/>
    <col min="6662" max="6662" width="2.28515625" style="51" customWidth="1"/>
    <col min="6663" max="6663" width="20.42578125" style="51" customWidth="1"/>
    <col min="6664" max="6664" width="1.28515625" style="51" customWidth="1"/>
    <col min="6665" max="6665" width="20.28515625" style="51" customWidth="1"/>
    <col min="6666" max="6666" width="1.28515625" style="51" customWidth="1"/>
    <col min="6667" max="6667" width="20.28515625" style="51" customWidth="1"/>
    <col min="6668" max="6668" width="0" style="51" hidden="1" customWidth="1"/>
    <col min="6669" max="6669" width="2.140625" style="51" customWidth="1"/>
    <col min="6670" max="6670" width="21" style="51" customWidth="1"/>
    <col min="6671" max="6671" width="1.140625" style="51" customWidth="1"/>
    <col min="6672" max="6672" width="21" style="51" customWidth="1"/>
    <col min="6673" max="6673" width="1.5703125" style="51" customWidth="1"/>
    <col min="6674" max="6674" width="21" style="51" customWidth="1"/>
    <col min="6675" max="6675" width="2" style="51" customWidth="1"/>
    <col min="6676" max="6676" width="21" style="51" customWidth="1"/>
    <col min="6677" max="6677" width="2" style="51" customWidth="1"/>
    <col min="6678" max="6678" width="21" style="51" customWidth="1"/>
    <col min="6679" max="6679" width="2" style="51" customWidth="1"/>
    <col min="6680" max="6680" width="21" style="51" customWidth="1"/>
    <col min="6681" max="6681" width="1.5703125" style="51" customWidth="1"/>
    <col min="6682" max="6682" width="21" style="51" customWidth="1"/>
    <col min="6683" max="6683" width="5" style="51" customWidth="1"/>
    <col min="6684" max="6684" width="2" style="51" customWidth="1"/>
    <col min="6685" max="6685" width="15.140625" style="51" bestFit="1" customWidth="1"/>
    <col min="6686" max="6912" width="12.42578125" style="51"/>
    <col min="6913" max="6913" width="55.85546875" style="51" customWidth="1"/>
    <col min="6914" max="6914" width="2.28515625" style="51" customWidth="1"/>
    <col min="6915" max="6915" width="20.42578125" style="51" customWidth="1"/>
    <col min="6916" max="6916" width="1.140625" style="51" customWidth="1"/>
    <col min="6917" max="6917" width="20.28515625" style="51" customWidth="1"/>
    <col min="6918" max="6918" width="2.28515625" style="51" customWidth="1"/>
    <col min="6919" max="6919" width="20.42578125" style="51" customWidth="1"/>
    <col min="6920" max="6920" width="1.28515625" style="51" customWidth="1"/>
    <col min="6921" max="6921" width="20.28515625" style="51" customWidth="1"/>
    <col min="6922" max="6922" width="1.28515625" style="51" customWidth="1"/>
    <col min="6923" max="6923" width="20.28515625" style="51" customWidth="1"/>
    <col min="6924" max="6924" width="0" style="51" hidden="1" customWidth="1"/>
    <col min="6925" max="6925" width="2.140625" style="51" customWidth="1"/>
    <col min="6926" max="6926" width="21" style="51" customWidth="1"/>
    <col min="6927" max="6927" width="1.140625" style="51" customWidth="1"/>
    <col min="6928" max="6928" width="21" style="51" customWidth="1"/>
    <col min="6929" max="6929" width="1.5703125" style="51" customWidth="1"/>
    <col min="6930" max="6930" width="21" style="51" customWidth="1"/>
    <col min="6931" max="6931" width="2" style="51" customWidth="1"/>
    <col min="6932" max="6932" width="21" style="51" customWidth="1"/>
    <col min="6933" max="6933" width="2" style="51" customWidth="1"/>
    <col min="6934" max="6934" width="21" style="51" customWidth="1"/>
    <col min="6935" max="6935" width="2" style="51" customWidth="1"/>
    <col min="6936" max="6936" width="21" style="51" customWidth="1"/>
    <col min="6937" max="6937" width="1.5703125" style="51" customWidth="1"/>
    <col min="6938" max="6938" width="21" style="51" customWidth="1"/>
    <col min="6939" max="6939" width="5" style="51" customWidth="1"/>
    <col min="6940" max="6940" width="2" style="51" customWidth="1"/>
    <col min="6941" max="6941" width="15.140625" style="51" bestFit="1" customWidth="1"/>
    <col min="6942" max="7168" width="12.42578125" style="51"/>
    <col min="7169" max="7169" width="55.85546875" style="51" customWidth="1"/>
    <col min="7170" max="7170" width="2.28515625" style="51" customWidth="1"/>
    <col min="7171" max="7171" width="20.42578125" style="51" customWidth="1"/>
    <col min="7172" max="7172" width="1.140625" style="51" customWidth="1"/>
    <col min="7173" max="7173" width="20.28515625" style="51" customWidth="1"/>
    <col min="7174" max="7174" width="2.28515625" style="51" customWidth="1"/>
    <col min="7175" max="7175" width="20.42578125" style="51" customWidth="1"/>
    <col min="7176" max="7176" width="1.28515625" style="51" customWidth="1"/>
    <col min="7177" max="7177" width="20.28515625" style="51" customWidth="1"/>
    <col min="7178" max="7178" width="1.28515625" style="51" customWidth="1"/>
    <col min="7179" max="7179" width="20.28515625" style="51" customWidth="1"/>
    <col min="7180" max="7180" width="0" style="51" hidden="1" customWidth="1"/>
    <col min="7181" max="7181" width="2.140625" style="51" customWidth="1"/>
    <col min="7182" max="7182" width="21" style="51" customWidth="1"/>
    <col min="7183" max="7183" width="1.140625" style="51" customWidth="1"/>
    <col min="7184" max="7184" width="21" style="51" customWidth="1"/>
    <col min="7185" max="7185" width="1.5703125" style="51" customWidth="1"/>
    <col min="7186" max="7186" width="21" style="51" customWidth="1"/>
    <col min="7187" max="7187" width="2" style="51" customWidth="1"/>
    <col min="7188" max="7188" width="21" style="51" customWidth="1"/>
    <col min="7189" max="7189" width="2" style="51" customWidth="1"/>
    <col min="7190" max="7190" width="21" style="51" customWidth="1"/>
    <col min="7191" max="7191" width="2" style="51" customWidth="1"/>
    <col min="7192" max="7192" width="21" style="51" customWidth="1"/>
    <col min="7193" max="7193" width="1.5703125" style="51" customWidth="1"/>
    <col min="7194" max="7194" width="21" style="51" customWidth="1"/>
    <col min="7195" max="7195" width="5" style="51" customWidth="1"/>
    <col min="7196" max="7196" width="2" style="51" customWidth="1"/>
    <col min="7197" max="7197" width="15.140625" style="51" bestFit="1" customWidth="1"/>
    <col min="7198" max="7424" width="12.42578125" style="51"/>
    <col min="7425" max="7425" width="55.85546875" style="51" customWidth="1"/>
    <col min="7426" max="7426" width="2.28515625" style="51" customWidth="1"/>
    <col min="7427" max="7427" width="20.42578125" style="51" customWidth="1"/>
    <col min="7428" max="7428" width="1.140625" style="51" customWidth="1"/>
    <col min="7429" max="7429" width="20.28515625" style="51" customWidth="1"/>
    <col min="7430" max="7430" width="2.28515625" style="51" customWidth="1"/>
    <col min="7431" max="7431" width="20.42578125" style="51" customWidth="1"/>
    <col min="7432" max="7432" width="1.28515625" style="51" customWidth="1"/>
    <col min="7433" max="7433" width="20.28515625" style="51" customWidth="1"/>
    <col min="7434" max="7434" width="1.28515625" style="51" customWidth="1"/>
    <col min="7435" max="7435" width="20.28515625" style="51" customWidth="1"/>
    <col min="7436" max="7436" width="0" style="51" hidden="1" customWidth="1"/>
    <col min="7437" max="7437" width="2.140625" style="51" customWidth="1"/>
    <col min="7438" max="7438" width="21" style="51" customWidth="1"/>
    <col min="7439" max="7439" width="1.140625" style="51" customWidth="1"/>
    <col min="7440" max="7440" width="21" style="51" customWidth="1"/>
    <col min="7441" max="7441" width="1.5703125" style="51" customWidth="1"/>
    <col min="7442" max="7442" width="21" style="51" customWidth="1"/>
    <col min="7443" max="7443" width="2" style="51" customWidth="1"/>
    <col min="7444" max="7444" width="21" style="51" customWidth="1"/>
    <col min="7445" max="7445" width="2" style="51" customWidth="1"/>
    <col min="7446" max="7446" width="21" style="51" customWidth="1"/>
    <col min="7447" max="7447" width="2" style="51" customWidth="1"/>
    <col min="7448" max="7448" width="21" style="51" customWidth="1"/>
    <col min="7449" max="7449" width="1.5703125" style="51" customWidth="1"/>
    <col min="7450" max="7450" width="21" style="51" customWidth="1"/>
    <col min="7451" max="7451" width="5" style="51" customWidth="1"/>
    <col min="7452" max="7452" width="2" style="51" customWidth="1"/>
    <col min="7453" max="7453" width="15.140625" style="51" bestFit="1" customWidth="1"/>
    <col min="7454" max="7680" width="12.42578125" style="51"/>
    <col min="7681" max="7681" width="55.85546875" style="51" customWidth="1"/>
    <col min="7682" max="7682" width="2.28515625" style="51" customWidth="1"/>
    <col min="7683" max="7683" width="20.42578125" style="51" customWidth="1"/>
    <col min="7684" max="7684" width="1.140625" style="51" customWidth="1"/>
    <col min="7685" max="7685" width="20.28515625" style="51" customWidth="1"/>
    <col min="7686" max="7686" width="2.28515625" style="51" customWidth="1"/>
    <col min="7687" max="7687" width="20.42578125" style="51" customWidth="1"/>
    <col min="7688" max="7688" width="1.28515625" style="51" customWidth="1"/>
    <col min="7689" max="7689" width="20.28515625" style="51" customWidth="1"/>
    <col min="7690" max="7690" width="1.28515625" style="51" customWidth="1"/>
    <col min="7691" max="7691" width="20.28515625" style="51" customWidth="1"/>
    <col min="7692" max="7692" width="0" style="51" hidden="1" customWidth="1"/>
    <col min="7693" max="7693" width="2.140625" style="51" customWidth="1"/>
    <col min="7694" max="7694" width="21" style="51" customWidth="1"/>
    <col min="7695" max="7695" width="1.140625" style="51" customWidth="1"/>
    <col min="7696" max="7696" width="21" style="51" customWidth="1"/>
    <col min="7697" max="7697" width="1.5703125" style="51" customWidth="1"/>
    <col min="7698" max="7698" width="21" style="51" customWidth="1"/>
    <col min="7699" max="7699" width="2" style="51" customWidth="1"/>
    <col min="7700" max="7700" width="21" style="51" customWidth="1"/>
    <col min="7701" max="7701" width="2" style="51" customWidth="1"/>
    <col min="7702" max="7702" width="21" style="51" customWidth="1"/>
    <col min="7703" max="7703" width="2" style="51" customWidth="1"/>
    <col min="7704" max="7704" width="21" style="51" customWidth="1"/>
    <col min="7705" max="7705" width="1.5703125" style="51" customWidth="1"/>
    <col min="7706" max="7706" width="21" style="51" customWidth="1"/>
    <col min="7707" max="7707" width="5" style="51" customWidth="1"/>
    <col min="7708" max="7708" width="2" style="51" customWidth="1"/>
    <col min="7709" max="7709" width="15.140625" style="51" bestFit="1" customWidth="1"/>
    <col min="7710" max="7936" width="12.42578125" style="51"/>
    <col min="7937" max="7937" width="55.85546875" style="51" customWidth="1"/>
    <col min="7938" max="7938" width="2.28515625" style="51" customWidth="1"/>
    <col min="7939" max="7939" width="20.42578125" style="51" customWidth="1"/>
    <col min="7940" max="7940" width="1.140625" style="51" customWidth="1"/>
    <col min="7941" max="7941" width="20.28515625" style="51" customWidth="1"/>
    <col min="7942" max="7942" width="2.28515625" style="51" customWidth="1"/>
    <col min="7943" max="7943" width="20.42578125" style="51" customWidth="1"/>
    <col min="7944" max="7944" width="1.28515625" style="51" customWidth="1"/>
    <col min="7945" max="7945" width="20.28515625" style="51" customWidth="1"/>
    <col min="7946" max="7946" width="1.28515625" style="51" customWidth="1"/>
    <col min="7947" max="7947" width="20.28515625" style="51" customWidth="1"/>
    <col min="7948" max="7948" width="0" style="51" hidden="1" customWidth="1"/>
    <col min="7949" max="7949" width="2.140625" style="51" customWidth="1"/>
    <col min="7950" max="7950" width="21" style="51" customWidth="1"/>
    <col min="7951" max="7951" width="1.140625" style="51" customWidth="1"/>
    <col min="7952" max="7952" width="21" style="51" customWidth="1"/>
    <col min="7953" max="7953" width="1.5703125" style="51" customWidth="1"/>
    <col min="7954" max="7954" width="21" style="51" customWidth="1"/>
    <col min="7955" max="7955" width="2" style="51" customWidth="1"/>
    <col min="7956" max="7956" width="21" style="51" customWidth="1"/>
    <col min="7957" max="7957" width="2" style="51" customWidth="1"/>
    <col min="7958" max="7958" width="21" style="51" customWidth="1"/>
    <col min="7959" max="7959" width="2" style="51" customWidth="1"/>
    <col min="7960" max="7960" width="21" style="51" customWidth="1"/>
    <col min="7961" max="7961" width="1.5703125" style="51" customWidth="1"/>
    <col min="7962" max="7962" width="21" style="51" customWidth="1"/>
    <col min="7963" max="7963" width="5" style="51" customWidth="1"/>
    <col min="7964" max="7964" width="2" style="51" customWidth="1"/>
    <col min="7965" max="7965" width="15.140625" style="51" bestFit="1" customWidth="1"/>
    <col min="7966" max="8192" width="12.42578125" style="51"/>
    <col min="8193" max="8193" width="55.85546875" style="51" customWidth="1"/>
    <col min="8194" max="8194" width="2.28515625" style="51" customWidth="1"/>
    <col min="8195" max="8195" width="20.42578125" style="51" customWidth="1"/>
    <col min="8196" max="8196" width="1.140625" style="51" customWidth="1"/>
    <col min="8197" max="8197" width="20.28515625" style="51" customWidth="1"/>
    <col min="8198" max="8198" width="2.28515625" style="51" customWidth="1"/>
    <col min="8199" max="8199" width="20.42578125" style="51" customWidth="1"/>
    <col min="8200" max="8200" width="1.28515625" style="51" customWidth="1"/>
    <col min="8201" max="8201" width="20.28515625" style="51" customWidth="1"/>
    <col min="8202" max="8202" width="1.28515625" style="51" customWidth="1"/>
    <col min="8203" max="8203" width="20.28515625" style="51" customWidth="1"/>
    <col min="8204" max="8204" width="0" style="51" hidden="1" customWidth="1"/>
    <col min="8205" max="8205" width="2.140625" style="51" customWidth="1"/>
    <col min="8206" max="8206" width="21" style="51" customWidth="1"/>
    <col min="8207" max="8207" width="1.140625" style="51" customWidth="1"/>
    <col min="8208" max="8208" width="21" style="51" customWidth="1"/>
    <col min="8209" max="8209" width="1.5703125" style="51" customWidth="1"/>
    <col min="8210" max="8210" width="21" style="51" customWidth="1"/>
    <col min="8211" max="8211" width="2" style="51" customWidth="1"/>
    <col min="8212" max="8212" width="21" style="51" customWidth="1"/>
    <col min="8213" max="8213" width="2" style="51" customWidth="1"/>
    <col min="8214" max="8214" width="21" style="51" customWidth="1"/>
    <col min="8215" max="8215" width="2" style="51" customWidth="1"/>
    <col min="8216" max="8216" width="21" style="51" customWidth="1"/>
    <col min="8217" max="8217" width="1.5703125" style="51" customWidth="1"/>
    <col min="8218" max="8218" width="21" style="51" customWidth="1"/>
    <col min="8219" max="8219" width="5" style="51" customWidth="1"/>
    <col min="8220" max="8220" width="2" style="51" customWidth="1"/>
    <col min="8221" max="8221" width="15.140625" style="51" bestFit="1" customWidth="1"/>
    <col min="8222" max="8448" width="12.42578125" style="51"/>
    <col min="8449" max="8449" width="55.85546875" style="51" customWidth="1"/>
    <col min="8450" max="8450" width="2.28515625" style="51" customWidth="1"/>
    <col min="8451" max="8451" width="20.42578125" style="51" customWidth="1"/>
    <col min="8452" max="8452" width="1.140625" style="51" customWidth="1"/>
    <col min="8453" max="8453" width="20.28515625" style="51" customWidth="1"/>
    <col min="8454" max="8454" width="2.28515625" style="51" customWidth="1"/>
    <col min="8455" max="8455" width="20.42578125" style="51" customWidth="1"/>
    <col min="8456" max="8456" width="1.28515625" style="51" customWidth="1"/>
    <col min="8457" max="8457" width="20.28515625" style="51" customWidth="1"/>
    <col min="8458" max="8458" width="1.28515625" style="51" customWidth="1"/>
    <col min="8459" max="8459" width="20.28515625" style="51" customWidth="1"/>
    <col min="8460" max="8460" width="0" style="51" hidden="1" customWidth="1"/>
    <col min="8461" max="8461" width="2.140625" style="51" customWidth="1"/>
    <col min="8462" max="8462" width="21" style="51" customWidth="1"/>
    <col min="8463" max="8463" width="1.140625" style="51" customWidth="1"/>
    <col min="8464" max="8464" width="21" style="51" customWidth="1"/>
    <col min="8465" max="8465" width="1.5703125" style="51" customWidth="1"/>
    <col min="8466" max="8466" width="21" style="51" customWidth="1"/>
    <col min="8467" max="8467" width="2" style="51" customWidth="1"/>
    <col min="8468" max="8468" width="21" style="51" customWidth="1"/>
    <col min="8469" max="8469" width="2" style="51" customWidth="1"/>
    <col min="8470" max="8470" width="21" style="51" customWidth="1"/>
    <col min="8471" max="8471" width="2" style="51" customWidth="1"/>
    <col min="8472" max="8472" width="21" style="51" customWidth="1"/>
    <col min="8473" max="8473" width="1.5703125" style="51" customWidth="1"/>
    <col min="8474" max="8474" width="21" style="51" customWidth="1"/>
    <col min="8475" max="8475" width="5" style="51" customWidth="1"/>
    <col min="8476" max="8476" width="2" style="51" customWidth="1"/>
    <col min="8477" max="8477" width="15.140625" style="51" bestFit="1" customWidth="1"/>
    <col min="8478" max="8704" width="12.42578125" style="51"/>
    <col min="8705" max="8705" width="55.85546875" style="51" customWidth="1"/>
    <col min="8706" max="8706" width="2.28515625" style="51" customWidth="1"/>
    <col min="8707" max="8707" width="20.42578125" style="51" customWidth="1"/>
    <col min="8708" max="8708" width="1.140625" style="51" customWidth="1"/>
    <col min="8709" max="8709" width="20.28515625" style="51" customWidth="1"/>
    <col min="8710" max="8710" width="2.28515625" style="51" customWidth="1"/>
    <col min="8711" max="8711" width="20.42578125" style="51" customWidth="1"/>
    <col min="8712" max="8712" width="1.28515625" style="51" customWidth="1"/>
    <col min="8713" max="8713" width="20.28515625" style="51" customWidth="1"/>
    <col min="8714" max="8714" width="1.28515625" style="51" customWidth="1"/>
    <col min="8715" max="8715" width="20.28515625" style="51" customWidth="1"/>
    <col min="8716" max="8716" width="0" style="51" hidden="1" customWidth="1"/>
    <col min="8717" max="8717" width="2.140625" style="51" customWidth="1"/>
    <col min="8718" max="8718" width="21" style="51" customWidth="1"/>
    <col min="8719" max="8719" width="1.140625" style="51" customWidth="1"/>
    <col min="8720" max="8720" width="21" style="51" customWidth="1"/>
    <col min="8721" max="8721" width="1.5703125" style="51" customWidth="1"/>
    <col min="8722" max="8722" width="21" style="51" customWidth="1"/>
    <col min="8723" max="8723" width="2" style="51" customWidth="1"/>
    <col min="8724" max="8724" width="21" style="51" customWidth="1"/>
    <col min="8725" max="8725" width="2" style="51" customWidth="1"/>
    <col min="8726" max="8726" width="21" style="51" customWidth="1"/>
    <col min="8727" max="8727" width="2" style="51" customWidth="1"/>
    <col min="8728" max="8728" width="21" style="51" customWidth="1"/>
    <col min="8729" max="8729" width="1.5703125" style="51" customWidth="1"/>
    <col min="8730" max="8730" width="21" style="51" customWidth="1"/>
    <col min="8731" max="8731" width="5" style="51" customWidth="1"/>
    <col min="8732" max="8732" width="2" style="51" customWidth="1"/>
    <col min="8733" max="8733" width="15.140625" style="51" bestFit="1" customWidth="1"/>
    <col min="8734" max="8960" width="12.42578125" style="51"/>
    <col min="8961" max="8961" width="55.85546875" style="51" customWidth="1"/>
    <col min="8962" max="8962" width="2.28515625" style="51" customWidth="1"/>
    <col min="8963" max="8963" width="20.42578125" style="51" customWidth="1"/>
    <col min="8964" max="8964" width="1.140625" style="51" customWidth="1"/>
    <col min="8965" max="8965" width="20.28515625" style="51" customWidth="1"/>
    <col min="8966" max="8966" width="2.28515625" style="51" customWidth="1"/>
    <col min="8967" max="8967" width="20.42578125" style="51" customWidth="1"/>
    <col min="8968" max="8968" width="1.28515625" style="51" customWidth="1"/>
    <col min="8969" max="8969" width="20.28515625" style="51" customWidth="1"/>
    <col min="8970" max="8970" width="1.28515625" style="51" customWidth="1"/>
    <col min="8971" max="8971" width="20.28515625" style="51" customWidth="1"/>
    <col min="8972" max="8972" width="0" style="51" hidden="1" customWidth="1"/>
    <col min="8973" max="8973" width="2.140625" style="51" customWidth="1"/>
    <col min="8974" max="8974" width="21" style="51" customWidth="1"/>
    <col min="8975" max="8975" width="1.140625" style="51" customWidth="1"/>
    <col min="8976" max="8976" width="21" style="51" customWidth="1"/>
    <col min="8977" max="8977" width="1.5703125" style="51" customWidth="1"/>
    <col min="8978" max="8978" width="21" style="51" customWidth="1"/>
    <col min="8979" max="8979" width="2" style="51" customWidth="1"/>
    <col min="8980" max="8980" width="21" style="51" customWidth="1"/>
    <col min="8981" max="8981" width="2" style="51" customWidth="1"/>
    <col min="8982" max="8982" width="21" style="51" customWidth="1"/>
    <col min="8983" max="8983" width="2" style="51" customWidth="1"/>
    <col min="8984" max="8984" width="21" style="51" customWidth="1"/>
    <col min="8985" max="8985" width="1.5703125" style="51" customWidth="1"/>
    <col min="8986" max="8986" width="21" style="51" customWidth="1"/>
    <col min="8987" max="8987" width="5" style="51" customWidth="1"/>
    <col min="8988" max="8988" width="2" style="51" customWidth="1"/>
    <col min="8989" max="8989" width="15.140625" style="51" bestFit="1" customWidth="1"/>
    <col min="8990" max="9216" width="12.42578125" style="51"/>
    <col min="9217" max="9217" width="55.85546875" style="51" customWidth="1"/>
    <col min="9218" max="9218" width="2.28515625" style="51" customWidth="1"/>
    <col min="9219" max="9219" width="20.42578125" style="51" customWidth="1"/>
    <col min="9220" max="9220" width="1.140625" style="51" customWidth="1"/>
    <col min="9221" max="9221" width="20.28515625" style="51" customWidth="1"/>
    <col min="9222" max="9222" width="2.28515625" style="51" customWidth="1"/>
    <col min="9223" max="9223" width="20.42578125" style="51" customWidth="1"/>
    <col min="9224" max="9224" width="1.28515625" style="51" customWidth="1"/>
    <col min="9225" max="9225" width="20.28515625" style="51" customWidth="1"/>
    <col min="9226" max="9226" width="1.28515625" style="51" customWidth="1"/>
    <col min="9227" max="9227" width="20.28515625" style="51" customWidth="1"/>
    <col min="9228" max="9228" width="0" style="51" hidden="1" customWidth="1"/>
    <col min="9229" max="9229" width="2.140625" style="51" customWidth="1"/>
    <col min="9230" max="9230" width="21" style="51" customWidth="1"/>
    <col min="9231" max="9231" width="1.140625" style="51" customWidth="1"/>
    <col min="9232" max="9232" width="21" style="51" customWidth="1"/>
    <col min="9233" max="9233" width="1.5703125" style="51" customWidth="1"/>
    <col min="9234" max="9234" width="21" style="51" customWidth="1"/>
    <col min="9235" max="9235" width="2" style="51" customWidth="1"/>
    <col min="9236" max="9236" width="21" style="51" customWidth="1"/>
    <col min="9237" max="9237" width="2" style="51" customWidth="1"/>
    <col min="9238" max="9238" width="21" style="51" customWidth="1"/>
    <col min="9239" max="9239" width="2" style="51" customWidth="1"/>
    <col min="9240" max="9240" width="21" style="51" customWidth="1"/>
    <col min="9241" max="9241" width="1.5703125" style="51" customWidth="1"/>
    <col min="9242" max="9242" width="21" style="51" customWidth="1"/>
    <col min="9243" max="9243" width="5" style="51" customWidth="1"/>
    <col min="9244" max="9244" width="2" style="51" customWidth="1"/>
    <col min="9245" max="9245" width="15.140625" style="51" bestFit="1" customWidth="1"/>
    <col min="9246" max="9472" width="12.42578125" style="51"/>
    <col min="9473" max="9473" width="55.85546875" style="51" customWidth="1"/>
    <col min="9474" max="9474" width="2.28515625" style="51" customWidth="1"/>
    <col min="9475" max="9475" width="20.42578125" style="51" customWidth="1"/>
    <col min="9476" max="9476" width="1.140625" style="51" customWidth="1"/>
    <col min="9477" max="9477" width="20.28515625" style="51" customWidth="1"/>
    <col min="9478" max="9478" width="2.28515625" style="51" customWidth="1"/>
    <col min="9479" max="9479" width="20.42578125" style="51" customWidth="1"/>
    <col min="9480" max="9480" width="1.28515625" style="51" customWidth="1"/>
    <col min="9481" max="9481" width="20.28515625" style="51" customWidth="1"/>
    <col min="9482" max="9482" width="1.28515625" style="51" customWidth="1"/>
    <col min="9483" max="9483" width="20.28515625" style="51" customWidth="1"/>
    <col min="9484" max="9484" width="0" style="51" hidden="1" customWidth="1"/>
    <col min="9485" max="9485" width="2.140625" style="51" customWidth="1"/>
    <col min="9486" max="9486" width="21" style="51" customWidth="1"/>
    <col min="9487" max="9487" width="1.140625" style="51" customWidth="1"/>
    <col min="9488" max="9488" width="21" style="51" customWidth="1"/>
    <col min="9489" max="9489" width="1.5703125" style="51" customWidth="1"/>
    <col min="9490" max="9490" width="21" style="51" customWidth="1"/>
    <col min="9491" max="9491" width="2" style="51" customWidth="1"/>
    <col min="9492" max="9492" width="21" style="51" customWidth="1"/>
    <col min="9493" max="9493" width="2" style="51" customWidth="1"/>
    <col min="9494" max="9494" width="21" style="51" customWidth="1"/>
    <col min="9495" max="9495" width="2" style="51" customWidth="1"/>
    <col min="9496" max="9496" width="21" style="51" customWidth="1"/>
    <col min="9497" max="9497" width="1.5703125" style="51" customWidth="1"/>
    <col min="9498" max="9498" width="21" style="51" customWidth="1"/>
    <col min="9499" max="9499" width="5" style="51" customWidth="1"/>
    <col min="9500" max="9500" width="2" style="51" customWidth="1"/>
    <col min="9501" max="9501" width="15.140625" style="51" bestFit="1" customWidth="1"/>
    <col min="9502" max="9728" width="12.42578125" style="51"/>
    <col min="9729" max="9729" width="55.85546875" style="51" customWidth="1"/>
    <col min="9730" max="9730" width="2.28515625" style="51" customWidth="1"/>
    <col min="9731" max="9731" width="20.42578125" style="51" customWidth="1"/>
    <col min="9732" max="9732" width="1.140625" style="51" customWidth="1"/>
    <col min="9733" max="9733" width="20.28515625" style="51" customWidth="1"/>
    <col min="9734" max="9734" width="2.28515625" style="51" customWidth="1"/>
    <col min="9735" max="9735" width="20.42578125" style="51" customWidth="1"/>
    <col min="9736" max="9736" width="1.28515625" style="51" customWidth="1"/>
    <col min="9737" max="9737" width="20.28515625" style="51" customWidth="1"/>
    <col min="9738" max="9738" width="1.28515625" style="51" customWidth="1"/>
    <col min="9739" max="9739" width="20.28515625" style="51" customWidth="1"/>
    <col min="9740" max="9740" width="0" style="51" hidden="1" customWidth="1"/>
    <col min="9741" max="9741" width="2.140625" style="51" customWidth="1"/>
    <col min="9742" max="9742" width="21" style="51" customWidth="1"/>
    <col min="9743" max="9743" width="1.140625" style="51" customWidth="1"/>
    <col min="9744" max="9744" width="21" style="51" customWidth="1"/>
    <col min="9745" max="9745" width="1.5703125" style="51" customWidth="1"/>
    <col min="9746" max="9746" width="21" style="51" customWidth="1"/>
    <col min="9747" max="9747" width="2" style="51" customWidth="1"/>
    <col min="9748" max="9748" width="21" style="51" customWidth="1"/>
    <col min="9749" max="9749" width="2" style="51" customWidth="1"/>
    <col min="9750" max="9750" width="21" style="51" customWidth="1"/>
    <col min="9751" max="9751" width="2" style="51" customWidth="1"/>
    <col min="9752" max="9752" width="21" style="51" customWidth="1"/>
    <col min="9753" max="9753" width="1.5703125" style="51" customWidth="1"/>
    <col min="9754" max="9754" width="21" style="51" customWidth="1"/>
    <col min="9755" max="9755" width="5" style="51" customWidth="1"/>
    <col min="9756" max="9756" width="2" style="51" customWidth="1"/>
    <col min="9757" max="9757" width="15.140625" style="51" bestFit="1" customWidth="1"/>
    <col min="9758" max="9984" width="12.42578125" style="51"/>
    <col min="9985" max="9985" width="55.85546875" style="51" customWidth="1"/>
    <col min="9986" max="9986" width="2.28515625" style="51" customWidth="1"/>
    <col min="9987" max="9987" width="20.42578125" style="51" customWidth="1"/>
    <col min="9988" max="9988" width="1.140625" style="51" customWidth="1"/>
    <col min="9989" max="9989" width="20.28515625" style="51" customWidth="1"/>
    <col min="9990" max="9990" width="2.28515625" style="51" customWidth="1"/>
    <col min="9991" max="9991" width="20.42578125" style="51" customWidth="1"/>
    <col min="9992" max="9992" width="1.28515625" style="51" customWidth="1"/>
    <col min="9993" max="9993" width="20.28515625" style="51" customWidth="1"/>
    <col min="9994" max="9994" width="1.28515625" style="51" customWidth="1"/>
    <col min="9995" max="9995" width="20.28515625" style="51" customWidth="1"/>
    <col min="9996" max="9996" width="0" style="51" hidden="1" customWidth="1"/>
    <col min="9997" max="9997" width="2.140625" style="51" customWidth="1"/>
    <col min="9998" max="9998" width="21" style="51" customWidth="1"/>
    <col min="9999" max="9999" width="1.140625" style="51" customWidth="1"/>
    <col min="10000" max="10000" width="21" style="51" customWidth="1"/>
    <col min="10001" max="10001" width="1.5703125" style="51" customWidth="1"/>
    <col min="10002" max="10002" width="21" style="51" customWidth="1"/>
    <col min="10003" max="10003" width="2" style="51" customWidth="1"/>
    <col min="10004" max="10004" width="21" style="51" customWidth="1"/>
    <col min="10005" max="10005" width="2" style="51" customWidth="1"/>
    <col min="10006" max="10006" width="21" style="51" customWidth="1"/>
    <col min="10007" max="10007" width="2" style="51" customWidth="1"/>
    <col min="10008" max="10008" width="21" style="51" customWidth="1"/>
    <col min="10009" max="10009" width="1.5703125" style="51" customWidth="1"/>
    <col min="10010" max="10010" width="21" style="51" customWidth="1"/>
    <col min="10011" max="10011" width="5" style="51" customWidth="1"/>
    <col min="10012" max="10012" width="2" style="51" customWidth="1"/>
    <col min="10013" max="10013" width="15.140625" style="51" bestFit="1" customWidth="1"/>
    <col min="10014" max="10240" width="12.42578125" style="51"/>
    <col min="10241" max="10241" width="55.85546875" style="51" customWidth="1"/>
    <col min="10242" max="10242" width="2.28515625" style="51" customWidth="1"/>
    <col min="10243" max="10243" width="20.42578125" style="51" customWidth="1"/>
    <col min="10244" max="10244" width="1.140625" style="51" customWidth="1"/>
    <col min="10245" max="10245" width="20.28515625" style="51" customWidth="1"/>
    <col min="10246" max="10246" width="2.28515625" style="51" customWidth="1"/>
    <col min="10247" max="10247" width="20.42578125" style="51" customWidth="1"/>
    <col min="10248" max="10248" width="1.28515625" style="51" customWidth="1"/>
    <col min="10249" max="10249" width="20.28515625" style="51" customWidth="1"/>
    <col min="10250" max="10250" width="1.28515625" style="51" customWidth="1"/>
    <col min="10251" max="10251" width="20.28515625" style="51" customWidth="1"/>
    <col min="10252" max="10252" width="0" style="51" hidden="1" customWidth="1"/>
    <col min="10253" max="10253" width="2.140625" style="51" customWidth="1"/>
    <col min="10254" max="10254" width="21" style="51" customWidth="1"/>
    <col min="10255" max="10255" width="1.140625" style="51" customWidth="1"/>
    <col min="10256" max="10256" width="21" style="51" customWidth="1"/>
    <col min="10257" max="10257" width="1.5703125" style="51" customWidth="1"/>
    <col min="10258" max="10258" width="21" style="51" customWidth="1"/>
    <col min="10259" max="10259" width="2" style="51" customWidth="1"/>
    <col min="10260" max="10260" width="21" style="51" customWidth="1"/>
    <col min="10261" max="10261" width="2" style="51" customWidth="1"/>
    <col min="10262" max="10262" width="21" style="51" customWidth="1"/>
    <col min="10263" max="10263" width="2" style="51" customWidth="1"/>
    <col min="10264" max="10264" width="21" style="51" customWidth="1"/>
    <col min="10265" max="10265" width="1.5703125" style="51" customWidth="1"/>
    <col min="10266" max="10266" width="21" style="51" customWidth="1"/>
    <col min="10267" max="10267" width="5" style="51" customWidth="1"/>
    <col min="10268" max="10268" width="2" style="51" customWidth="1"/>
    <col min="10269" max="10269" width="15.140625" style="51" bestFit="1" customWidth="1"/>
    <col min="10270" max="10496" width="12.42578125" style="51"/>
    <col min="10497" max="10497" width="55.85546875" style="51" customWidth="1"/>
    <col min="10498" max="10498" width="2.28515625" style="51" customWidth="1"/>
    <col min="10499" max="10499" width="20.42578125" style="51" customWidth="1"/>
    <col min="10500" max="10500" width="1.140625" style="51" customWidth="1"/>
    <col min="10501" max="10501" width="20.28515625" style="51" customWidth="1"/>
    <col min="10502" max="10502" width="2.28515625" style="51" customWidth="1"/>
    <col min="10503" max="10503" width="20.42578125" style="51" customWidth="1"/>
    <col min="10504" max="10504" width="1.28515625" style="51" customWidth="1"/>
    <col min="10505" max="10505" width="20.28515625" style="51" customWidth="1"/>
    <col min="10506" max="10506" width="1.28515625" style="51" customWidth="1"/>
    <col min="10507" max="10507" width="20.28515625" style="51" customWidth="1"/>
    <col min="10508" max="10508" width="0" style="51" hidden="1" customWidth="1"/>
    <col min="10509" max="10509" width="2.140625" style="51" customWidth="1"/>
    <col min="10510" max="10510" width="21" style="51" customWidth="1"/>
    <col min="10511" max="10511" width="1.140625" style="51" customWidth="1"/>
    <col min="10512" max="10512" width="21" style="51" customWidth="1"/>
    <col min="10513" max="10513" width="1.5703125" style="51" customWidth="1"/>
    <col min="10514" max="10514" width="21" style="51" customWidth="1"/>
    <col min="10515" max="10515" width="2" style="51" customWidth="1"/>
    <col min="10516" max="10516" width="21" style="51" customWidth="1"/>
    <col min="10517" max="10517" width="2" style="51" customWidth="1"/>
    <col min="10518" max="10518" width="21" style="51" customWidth="1"/>
    <col min="10519" max="10519" width="2" style="51" customWidth="1"/>
    <col min="10520" max="10520" width="21" style="51" customWidth="1"/>
    <col min="10521" max="10521" width="1.5703125" style="51" customWidth="1"/>
    <col min="10522" max="10522" width="21" style="51" customWidth="1"/>
    <col min="10523" max="10523" width="5" style="51" customWidth="1"/>
    <col min="10524" max="10524" width="2" style="51" customWidth="1"/>
    <col min="10525" max="10525" width="15.140625" style="51" bestFit="1" customWidth="1"/>
    <col min="10526" max="10752" width="12.42578125" style="51"/>
    <col min="10753" max="10753" width="55.85546875" style="51" customWidth="1"/>
    <col min="10754" max="10754" width="2.28515625" style="51" customWidth="1"/>
    <col min="10755" max="10755" width="20.42578125" style="51" customWidth="1"/>
    <col min="10756" max="10756" width="1.140625" style="51" customWidth="1"/>
    <col min="10757" max="10757" width="20.28515625" style="51" customWidth="1"/>
    <col min="10758" max="10758" width="2.28515625" style="51" customWidth="1"/>
    <col min="10759" max="10759" width="20.42578125" style="51" customWidth="1"/>
    <col min="10760" max="10760" width="1.28515625" style="51" customWidth="1"/>
    <col min="10761" max="10761" width="20.28515625" style="51" customWidth="1"/>
    <col min="10762" max="10762" width="1.28515625" style="51" customWidth="1"/>
    <col min="10763" max="10763" width="20.28515625" style="51" customWidth="1"/>
    <col min="10764" max="10764" width="0" style="51" hidden="1" customWidth="1"/>
    <col min="10765" max="10765" width="2.140625" style="51" customWidth="1"/>
    <col min="10766" max="10766" width="21" style="51" customWidth="1"/>
    <col min="10767" max="10767" width="1.140625" style="51" customWidth="1"/>
    <col min="10768" max="10768" width="21" style="51" customWidth="1"/>
    <col min="10769" max="10769" width="1.5703125" style="51" customWidth="1"/>
    <col min="10770" max="10770" width="21" style="51" customWidth="1"/>
    <col min="10771" max="10771" width="2" style="51" customWidth="1"/>
    <col min="10772" max="10772" width="21" style="51" customWidth="1"/>
    <col min="10773" max="10773" width="2" style="51" customWidth="1"/>
    <col min="10774" max="10774" width="21" style="51" customWidth="1"/>
    <col min="10775" max="10775" width="2" style="51" customWidth="1"/>
    <col min="10776" max="10776" width="21" style="51" customWidth="1"/>
    <col min="10777" max="10777" width="1.5703125" style="51" customWidth="1"/>
    <col min="10778" max="10778" width="21" style="51" customWidth="1"/>
    <col min="10779" max="10779" width="5" style="51" customWidth="1"/>
    <col min="10780" max="10780" width="2" style="51" customWidth="1"/>
    <col min="10781" max="10781" width="15.140625" style="51" bestFit="1" customWidth="1"/>
    <col min="10782" max="11008" width="12.42578125" style="51"/>
    <col min="11009" max="11009" width="55.85546875" style="51" customWidth="1"/>
    <col min="11010" max="11010" width="2.28515625" style="51" customWidth="1"/>
    <col min="11011" max="11011" width="20.42578125" style="51" customWidth="1"/>
    <col min="11012" max="11012" width="1.140625" style="51" customWidth="1"/>
    <col min="11013" max="11013" width="20.28515625" style="51" customWidth="1"/>
    <col min="11014" max="11014" width="2.28515625" style="51" customWidth="1"/>
    <col min="11015" max="11015" width="20.42578125" style="51" customWidth="1"/>
    <col min="11016" max="11016" width="1.28515625" style="51" customWidth="1"/>
    <col min="11017" max="11017" width="20.28515625" style="51" customWidth="1"/>
    <col min="11018" max="11018" width="1.28515625" style="51" customWidth="1"/>
    <col min="11019" max="11019" width="20.28515625" style="51" customWidth="1"/>
    <col min="11020" max="11020" width="0" style="51" hidden="1" customWidth="1"/>
    <col min="11021" max="11021" width="2.140625" style="51" customWidth="1"/>
    <col min="11022" max="11022" width="21" style="51" customWidth="1"/>
    <col min="11023" max="11023" width="1.140625" style="51" customWidth="1"/>
    <col min="11024" max="11024" width="21" style="51" customWidth="1"/>
    <col min="11025" max="11025" width="1.5703125" style="51" customWidth="1"/>
    <col min="11026" max="11026" width="21" style="51" customWidth="1"/>
    <col min="11027" max="11027" width="2" style="51" customWidth="1"/>
    <col min="11028" max="11028" width="21" style="51" customWidth="1"/>
    <col min="11029" max="11029" width="2" style="51" customWidth="1"/>
    <col min="11030" max="11030" width="21" style="51" customWidth="1"/>
    <col min="11031" max="11031" width="2" style="51" customWidth="1"/>
    <col min="11032" max="11032" width="21" style="51" customWidth="1"/>
    <col min="11033" max="11033" width="1.5703125" style="51" customWidth="1"/>
    <col min="11034" max="11034" width="21" style="51" customWidth="1"/>
    <col min="11035" max="11035" width="5" style="51" customWidth="1"/>
    <col min="11036" max="11036" width="2" style="51" customWidth="1"/>
    <col min="11037" max="11037" width="15.140625" style="51" bestFit="1" customWidth="1"/>
    <col min="11038" max="11264" width="12.42578125" style="51"/>
    <col min="11265" max="11265" width="55.85546875" style="51" customWidth="1"/>
    <col min="11266" max="11266" width="2.28515625" style="51" customWidth="1"/>
    <col min="11267" max="11267" width="20.42578125" style="51" customWidth="1"/>
    <col min="11268" max="11268" width="1.140625" style="51" customWidth="1"/>
    <col min="11269" max="11269" width="20.28515625" style="51" customWidth="1"/>
    <col min="11270" max="11270" width="2.28515625" style="51" customWidth="1"/>
    <col min="11271" max="11271" width="20.42578125" style="51" customWidth="1"/>
    <col min="11272" max="11272" width="1.28515625" style="51" customWidth="1"/>
    <col min="11273" max="11273" width="20.28515625" style="51" customWidth="1"/>
    <col min="11274" max="11274" width="1.28515625" style="51" customWidth="1"/>
    <col min="11275" max="11275" width="20.28515625" style="51" customWidth="1"/>
    <col min="11276" max="11276" width="0" style="51" hidden="1" customWidth="1"/>
    <col min="11277" max="11277" width="2.140625" style="51" customWidth="1"/>
    <col min="11278" max="11278" width="21" style="51" customWidth="1"/>
    <col min="11279" max="11279" width="1.140625" style="51" customWidth="1"/>
    <col min="11280" max="11280" width="21" style="51" customWidth="1"/>
    <col min="11281" max="11281" width="1.5703125" style="51" customWidth="1"/>
    <col min="11282" max="11282" width="21" style="51" customWidth="1"/>
    <col min="11283" max="11283" width="2" style="51" customWidth="1"/>
    <col min="11284" max="11284" width="21" style="51" customWidth="1"/>
    <col min="11285" max="11285" width="2" style="51" customWidth="1"/>
    <col min="11286" max="11286" width="21" style="51" customWidth="1"/>
    <col min="11287" max="11287" width="2" style="51" customWidth="1"/>
    <col min="11288" max="11288" width="21" style="51" customWidth="1"/>
    <col min="11289" max="11289" width="1.5703125" style="51" customWidth="1"/>
    <col min="11290" max="11290" width="21" style="51" customWidth="1"/>
    <col min="11291" max="11291" width="5" style="51" customWidth="1"/>
    <col min="11292" max="11292" width="2" style="51" customWidth="1"/>
    <col min="11293" max="11293" width="15.140625" style="51" bestFit="1" customWidth="1"/>
    <col min="11294" max="11520" width="12.42578125" style="51"/>
    <col min="11521" max="11521" width="55.85546875" style="51" customWidth="1"/>
    <col min="11522" max="11522" width="2.28515625" style="51" customWidth="1"/>
    <col min="11523" max="11523" width="20.42578125" style="51" customWidth="1"/>
    <col min="11524" max="11524" width="1.140625" style="51" customWidth="1"/>
    <col min="11525" max="11525" width="20.28515625" style="51" customWidth="1"/>
    <col min="11526" max="11526" width="2.28515625" style="51" customWidth="1"/>
    <col min="11527" max="11527" width="20.42578125" style="51" customWidth="1"/>
    <col min="11528" max="11528" width="1.28515625" style="51" customWidth="1"/>
    <col min="11529" max="11529" width="20.28515625" style="51" customWidth="1"/>
    <col min="11530" max="11530" width="1.28515625" style="51" customWidth="1"/>
    <col min="11531" max="11531" width="20.28515625" style="51" customWidth="1"/>
    <col min="11532" max="11532" width="0" style="51" hidden="1" customWidth="1"/>
    <col min="11533" max="11533" width="2.140625" style="51" customWidth="1"/>
    <col min="11534" max="11534" width="21" style="51" customWidth="1"/>
    <col min="11535" max="11535" width="1.140625" style="51" customWidth="1"/>
    <col min="11536" max="11536" width="21" style="51" customWidth="1"/>
    <col min="11537" max="11537" width="1.5703125" style="51" customWidth="1"/>
    <col min="11538" max="11538" width="21" style="51" customWidth="1"/>
    <col min="11539" max="11539" width="2" style="51" customWidth="1"/>
    <col min="11540" max="11540" width="21" style="51" customWidth="1"/>
    <col min="11541" max="11541" width="2" style="51" customWidth="1"/>
    <col min="11542" max="11542" width="21" style="51" customWidth="1"/>
    <col min="11543" max="11543" width="2" style="51" customWidth="1"/>
    <col min="11544" max="11544" width="21" style="51" customWidth="1"/>
    <col min="11545" max="11545" width="1.5703125" style="51" customWidth="1"/>
    <col min="11546" max="11546" width="21" style="51" customWidth="1"/>
    <col min="11547" max="11547" width="5" style="51" customWidth="1"/>
    <col min="11548" max="11548" width="2" style="51" customWidth="1"/>
    <col min="11549" max="11549" width="15.140625" style="51" bestFit="1" customWidth="1"/>
    <col min="11550" max="11776" width="12.42578125" style="51"/>
    <col min="11777" max="11777" width="55.85546875" style="51" customWidth="1"/>
    <col min="11778" max="11778" width="2.28515625" style="51" customWidth="1"/>
    <col min="11779" max="11779" width="20.42578125" style="51" customWidth="1"/>
    <col min="11780" max="11780" width="1.140625" style="51" customWidth="1"/>
    <col min="11781" max="11781" width="20.28515625" style="51" customWidth="1"/>
    <col min="11782" max="11782" width="2.28515625" style="51" customWidth="1"/>
    <col min="11783" max="11783" width="20.42578125" style="51" customWidth="1"/>
    <col min="11784" max="11784" width="1.28515625" style="51" customWidth="1"/>
    <col min="11785" max="11785" width="20.28515625" style="51" customWidth="1"/>
    <col min="11786" max="11786" width="1.28515625" style="51" customWidth="1"/>
    <col min="11787" max="11787" width="20.28515625" style="51" customWidth="1"/>
    <col min="11788" max="11788" width="0" style="51" hidden="1" customWidth="1"/>
    <col min="11789" max="11789" width="2.140625" style="51" customWidth="1"/>
    <col min="11790" max="11790" width="21" style="51" customWidth="1"/>
    <col min="11791" max="11791" width="1.140625" style="51" customWidth="1"/>
    <col min="11792" max="11792" width="21" style="51" customWidth="1"/>
    <col min="11793" max="11793" width="1.5703125" style="51" customWidth="1"/>
    <col min="11794" max="11794" width="21" style="51" customWidth="1"/>
    <col min="11795" max="11795" width="2" style="51" customWidth="1"/>
    <col min="11796" max="11796" width="21" style="51" customWidth="1"/>
    <col min="11797" max="11797" width="2" style="51" customWidth="1"/>
    <col min="11798" max="11798" width="21" style="51" customWidth="1"/>
    <col min="11799" max="11799" width="2" style="51" customWidth="1"/>
    <col min="11800" max="11800" width="21" style="51" customWidth="1"/>
    <col min="11801" max="11801" width="1.5703125" style="51" customWidth="1"/>
    <col min="11802" max="11802" width="21" style="51" customWidth="1"/>
    <col min="11803" max="11803" width="5" style="51" customWidth="1"/>
    <col min="11804" max="11804" width="2" style="51" customWidth="1"/>
    <col min="11805" max="11805" width="15.140625" style="51" bestFit="1" customWidth="1"/>
    <col min="11806" max="12032" width="12.42578125" style="51"/>
    <col min="12033" max="12033" width="55.85546875" style="51" customWidth="1"/>
    <col min="12034" max="12034" width="2.28515625" style="51" customWidth="1"/>
    <col min="12035" max="12035" width="20.42578125" style="51" customWidth="1"/>
    <col min="12036" max="12036" width="1.140625" style="51" customWidth="1"/>
    <col min="12037" max="12037" width="20.28515625" style="51" customWidth="1"/>
    <col min="12038" max="12038" width="2.28515625" style="51" customWidth="1"/>
    <col min="12039" max="12039" width="20.42578125" style="51" customWidth="1"/>
    <col min="12040" max="12040" width="1.28515625" style="51" customWidth="1"/>
    <col min="12041" max="12041" width="20.28515625" style="51" customWidth="1"/>
    <col min="12042" max="12042" width="1.28515625" style="51" customWidth="1"/>
    <col min="12043" max="12043" width="20.28515625" style="51" customWidth="1"/>
    <col min="12044" max="12044" width="0" style="51" hidden="1" customWidth="1"/>
    <col min="12045" max="12045" width="2.140625" style="51" customWidth="1"/>
    <col min="12046" max="12046" width="21" style="51" customWidth="1"/>
    <col min="12047" max="12047" width="1.140625" style="51" customWidth="1"/>
    <col min="12048" max="12048" width="21" style="51" customWidth="1"/>
    <col min="12049" max="12049" width="1.5703125" style="51" customWidth="1"/>
    <col min="12050" max="12050" width="21" style="51" customWidth="1"/>
    <col min="12051" max="12051" width="2" style="51" customWidth="1"/>
    <col min="12052" max="12052" width="21" style="51" customWidth="1"/>
    <col min="12053" max="12053" width="2" style="51" customWidth="1"/>
    <col min="12054" max="12054" width="21" style="51" customWidth="1"/>
    <col min="12055" max="12055" width="2" style="51" customWidth="1"/>
    <col min="12056" max="12056" width="21" style="51" customWidth="1"/>
    <col min="12057" max="12057" width="1.5703125" style="51" customWidth="1"/>
    <col min="12058" max="12058" width="21" style="51" customWidth="1"/>
    <col min="12059" max="12059" width="5" style="51" customWidth="1"/>
    <col min="12060" max="12060" width="2" style="51" customWidth="1"/>
    <col min="12061" max="12061" width="15.140625" style="51" bestFit="1" customWidth="1"/>
    <col min="12062" max="12288" width="12.42578125" style="51"/>
    <col min="12289" max="12289" width="55.85546875" style="51" customWidth="1"/>
    <col min="12290" max="12290" width="2.28515625" style="51" customWidth="1"/>
    <col min="12291" max="12291" width="20.42578125" style="51" customWidth="1"/>
    <col min="12292" max="12292" width="1.140625" style="51" customWidth="1"/>
    <col min="12293" max="12293" width="20.28515625" style="51" customWidth="1"/>
    <col min="12294" max="12294" width="2.28515625" style="51" customWidth="1"/>
    <col min="12295" max="12295" width="20.42578125" style="51" customWidth="1"/>
    <col min="12296" max="12296" width="1.28515625" style="51" customWidth="1"/>
    <col min="12297" max="12297" width="20.28515625" style="51" customWidth="1"/>
    <col min="12298" max="12298" width="1.28515625" style="51" customWidth="1"/>
    <col min="12299" max="12299" width="20.28515625" style="51" customWidth="1"/>
    <col min="12300" max="12300" width="0" style="51" hidden="1" customWidth="1"/>
    <col min="12301" max="12301" width="2.140625" style="51" customWidth="1"/>
    <col min="12302" max="12302" width="21" style="51" customWidth="1"/>
    <col min="12303" max="12303" width="1.140625" style="51" customWidth="1"/>
    <col min="12304" max="12304" width="21" style="51" customWidth="1"/>
    <col min="12305" max="12305" width="1.5703125" style="51" customWidth="1"/>
    <col min="12306" max="12306" width="21" style="51" customWidth="1"/>
    <col min="12307" max="12307" width="2" style="51" customWidth="1"/>
    <col min="12308" max="12308" width="21" style="51" customWidth="1"/>
    <col min="12309" max="12309" width="2" style="51" customWidth="1"/>
    <col min="12310" max="12310" width="21" style="51" customWidth="1"/>
    <col min="12311" max="12311" width="2" style="51" customWidth="1"/>
    <col min="12312" max="12312" width="21" style="51" customWidth="1"/>
    <col min="12313" max="12313" width="1.5703125" style="51" customWidth="1"/>
    <col min="12314" max="12314" width="21" style="51" customWidth="1"/>
    <col min="12315" max="12315" width="5" style="51" customWidth="1"/>
    <col min="12316" max="12316" width="2" style="51" customWidth="1"/>
    <col min="12317" max="12317" width="15.140625" style="51" bestFit="1" customWidth="1"/>
    <col min="12318" max="12544" width="12.42578125" style="51"/>
    <col min="12545" max="12545" width="55.85546875" style="51" customWidth="1"/>
    <col min="12546" max="12546" width="2.28515625" style="51" customWidth="1"/>
    <col min="12547" max="12547" width="20.42578125" style="51" customWidth="1"/>
    <col min="12548" max="12548" width="1.140625" style="51" customWidth="1"/>
    <col min="12549" max="12549" width="20.28515625" style="51" customWidth="1"/>
    <col min="12550" max="12550" width="2.28515625" style="51" customWidth="1"/>
    <col min="12551" max="12551" width="20.42578125" style="51" customWidth="1"/>
    <col min="12552" max="12552" width="1.28515625" style="51" customWidth="1"/>
    <col min="12553" max="12553" width="20.28515625" style="51" customWidth="1"/>
    <col min="12554" max="12554" width="1.28515625" style="51" customWidth="1"/>
    <col min="12555" max="12555" width="20.28515625" style="51" customWidth="1"/>
    <col min="12556" max="12556" width="0" style="51" hidden="1" customWidth="1"/>
    <col min="12557" max="12557" width="2.140625" style="51" customWidth="1"/>
    <col min="12558" max="12558" width="21" style="51" customWidth="1"/>
    <col min="12559" max="12559" width="1.140625" style="51" customWidth="1"/>
    <col min="12560" max="12560" width="21" style="51" customWidth="1"/>
    <col min="12561" max="12561" width="1.5703125" style="51" customWidth="1"/>
    <col min="12562" max="12562" width="21" style="51" customWidth="1"/>
    <col min="12563" max="12563" width="2" style="51" customWidth="1"/>
    <col min="12564" max="12564" width="21" style="51" customWidth="1"/>
    <col min="12565" max="12565" width="2" style="51" customWidth="1"/>
    <col min="12566" max="12566" width="21" style="51" customWidth="1"/>
    <col min="12567" max="12567" width="2" style="51" customWidth="1"/>
    <col min="12568" max="12568" width="21" style="51" customWidth="1"/>
    <col min="12569" max="12569" width="1.5703125" style="51" customWidth="1"/>
    <col min="12570" max="12570" width="21" style="51" customWidth="1"/>
    <col min="12571" max="12571" width="5" style="51" customWidth="1"/>
    <col min="12572" max="12572" width="2" style="51" customWidth="1"/>
    <col min="12573" max="12573" width="15.140625" style="51" bestFit="1" customWidth="1"/>
    <col min="12574" max="12800" width="12.42578125" style="51"/>
    <col min="12801" max="12801" width="55.85546875" style="51" customWidth="1"/>
    <col min="12802" max="12802" width="2.28515625" style="51" customWidth="1"/>
    <col min="12803" max="12803" width="20.42578125" style="51" customWidth="1"/>
    <col min="12804" max="12804" width="1.140625" style="51" customWidth="1"/>
    <col min="12805" max="12805" width="20.28515625" style="51" customWidth="1"/>
    <col min="12806" max="12806" width="2.28515625" style="51" customWidth="1"/>
    <col min="12807" max="12807" width="20.42578125" style="51" customWidth="1"/>
    <col min="12808" max="12808" width="1.28515625" style="51" customWidth="1"/>
    <col min="12809" max="12809" width="20.28515625" style="51" customWidth="1"/>
    <col min="12810" max="12810" width="1.28515625" style="51" customWidth="1"/>
    <col min="12811" max="12811" width="20.28515625" style="51" customWidth="1"/>
    <col min="12812" max="12812" width="0" style="51" hidden="1" customWidth="1"/>
    <col min="12813" max="12813" width="2.140625" style="51" customWidth="1"/>
    <col min="12814" max="12814" width="21" style="51" customWidth="1"/>
    <col min="12815" max="12815" width="1.140625" style="51" customWidth="1"/>
    <col min="12816" max="12816" width="21" style="51" customWidth="1"/>
    <col min="12817" max="12817" width="1.5703125" style="51" customWidth="1"/>
    <col min="12818" max="12818" width="21" style="51" customWidth="1"/>
    <col min="12819" max="12819" width="2" style="51" customWidth="1"/>
    <col min="12820" max="12820" width="21" style="51" customWidth="1"/>
    <col min="12821" max="12821" width="2" style="51" customWidth="1"/>
    <col min="12822" max="12822" width="21" style="51" customWidth="1"/>
    <col min="12823" max="12823" width="2" style="51" customWidth="1"/>
    <col min="12824" max="12824" width="21" style="51" customWidth="1"/>
    <col min="12825" max="12825" width="1.5703125" style="51" customWidth="1"/>
    <col min="12826" max="12826" width="21" style="51" customWidth="1"/>
    <col min="12827" max="12827" width="5" style="51" customWidth="1"/>
    <col min="12828" max="12828" width="2" style="51" customWidth="1"/>
    <col min="12829" max="12829" width="15.140625" style="51" bestFit="1" customWidth="1"/>
    <col min="12830" max="13056" width="12.42578125" style="51"/>
    <col min="13057" max="13057" width="55.85546875" style="51" customWidth="1"/>
    <col min="13058" max="13058" width="2.28515625" style="51" customWidth="1"/>
    <col min="13059" max="13059" width="20.42578125" style="51" customWidth="1"/>
    <col min="13060" max="13060" width="1.140625" style="51" customWidth="1"/>
    <col min="13061" max="13061" width="20.28515625" style="51" customWidth="1"/>
    <col min="13062" max="13062" width="2.28515625" style="51" customWidth="1"/>
    <col min="13063" max="13063" width="20.42578125" style="51" customWidth="1"/>
    <col min="13064" max="13064" width="1.28515625" style="51" customWidth="1"/>
    <col min="13065" max="13065" width="20.28515625" style="51" customWidth="1"/>
    <col min="13066" max="13066" width="1.28515625" style="51" customWidth="1"/>
    <col min="13067" max="13067" width="20.28515625" style="51" customWidth="1"/>
    <col min="13068" max="13068" width="0" style="51" hidden="1" customWidth="1"/>
    <col min="13069" max="13069" width="2.140625" style="51" customWidth="1"/>
    <col min="13070" max="13070" width="21" style="51" customWidth="1"/>
    <col min="13071" max="13071" width="1.140625" style="51" customWidth="1"/>
    <col min="13072" max="13072" width="21" style="51" customWidth="1"/>
    <col min="13073" max="13073" width="1.5703125" style="51" customWidth="1"/>
    <col min="13074" max="13074" width="21" style="51" customWidth="1"/>
    <col min="13075" max="13075" width="2" style="51" customWidth="1"/>
    <col min="13076" max="13076" width="21" style="51" customWidth="1"/>
    <col min="13077" max="13077" width="2" style="51" customWidth="1"/>
    <col min="13078" max="13078" width="21" style="51" customWidth="1"/>
    <col min="13079" max="13079" width="2" style="51" customWidth="1"/>
    <col min="13080" max="13080" width="21" style="51" customWidth="1"/>
    <col min="13081" max="13081" width="1.5703125" style="51" customWidth="1"/>
    <col min="13082" max="13082" width="21" style="51" customWidth="1"/>
    <col min="13083" max="13083" width="5" style="51" customWidth="1"/>
    <col min="13084" max="13084" width="2" style="51" customWidth="1"/>
    <col min="13085" max="13085" width="15.140625" style="51" bestFit="1" customWidth="1"/>
    <col min="13086" max="13312" width="12.42578125" style="51"/>
    <col min="13313" max="13313" width="55.85546875" style="51" customWidth="1"/>
    <col min="13314" max="13314" width="2.28515625" style="51" customWidth="1"/>
    <col min="13315" max="13315" width="20.42578125" style="51" customWidth="1"/>
    <col min="13316" max="13316" width="1.140625" style="51" customWidth="1"/>
    <col min="13317" max="13317" width="20.28515625" style="51" customWidth="1"/>
    <col min="13318" max="13318" width="2.28515625" style="51" customWidth="1"/>
    <col min="13319" max="13319" width="20.42578125" style="51" customWidth="1"/>
    <col min="13320" max="13320" width="1.28515625" style="51" customWidth="1"/>
    <col min="13321" max="13321" width="20.28515625" style="51" customWidth="1"/>
    <col min="13322" max="13322" width="1.28515625" style="51" customWidth="1"/>
    <col min="13323" max="13323" width="20.28515625" style="51" customWidth="1"/>
    <col min="13324" max="13324" width="0" style="51" hidden="1" customWidth="1"/>
    <col min="13325" max="13325" width="2.140625" style="51" customWidth="1"/>
    <col min="13326" max="13326" width="21" style="51" customWidth="1"/>
    <col min="13327" max="13327" width="1.140625" style="51" customWidth="1"/>
    <col min="13328" max="13328" width="21" style="51" customWidth="1"/>
    <col min="13329" max="13329" width="1.5703125" style="51" customWidth="1"/>
    <col min="13330" max="13330" width="21" style="51" customWidth="1"/>
    <col min="13331" max="13331" width="2" style="51" customWidth="1"/>
    <col min="13332" max="13332" width="21" style="51" customWidth="1"/>
    <col min="13333" max="13333" width="2" style="51" customWidth="1"/>
    <col min="13334" max="13334" width="21" style="51" customWidth="1"/>
    <col min="13335" max="13335" width="2" style="51" customWidth="1"/>
    <col min="13336" max="13336" width="21" style="51" customWidth="1"/>
    <col min="13337" max="13337" width="1.5703125" style="51" customWidth="1"/>
    <col min="13338" max="13338" width="21" style="51" customWidth="1"/>
    <col min="13339" max="13339" width="5" style="51" customWidth="1"/>
    <col min="13340" max="13340" width="2" style="51" customWidth="1"/>
    <col min="13341" max="13341" width="15.140625" style="51" bestFit="1" customWidth="1"/>
    <col min="13342" max="13568" width="12.42578125" style="51"/>
    <col min="13569" max="13569" width="55.85546875" style="51" customWidth="1"/>
    <col min="13570" max="13570" width="2.28515625" style="51" customWidth="1"/>
    <col min="13571" max="13571" width="20.42578125" style="51" customWidth="1"/>
    <col min="13572" max="13572" width="1.140625" style="51" customWidth="1"/>
    <col min="13573" max="13573" width="20.28515625" style="51" customWidth="1"/>
    <col min="13574" max="13574" width="2.28515625" style="51" customWidth="1"/>
    <col min="13575" max="13575" width="20.42578125" style="51" customWidth="1"/>
    <col min="13576" max="13576" width="1.28515625" style="51" customWidth="1"/>
    <col min="13577" max="13577" width="20.28515625" style="51" customWidth="1"/>
    <col min="13578" max="13578" width="1.28515625" style="51" customWidth="1"/>
    <col min="13579" max="13579" width="20.28515625" style="51" customWidth="1"/>
    <col min="13580" max="13580" width="0" style="51" hidden="1" customWidth="1"/>
    <col min="13581" max="13581" width="2.140625" style="51" customWidth="1"/>
    <col min="13582" max="13582" width="21" style="51" customWidth="1"/>
    <col min="13583" max="13583" width="1.140625" style="51" customWidth="1"/>
    <col min="13584" max="13584" width="21" style="51" customWidth="1"/>
    <col min="13585" max="13585" width="1.5703125" style="51" customWidth="1"/>
    <col min="13586" max="13586" width="21" style="51" customWidth="1"/>
    <col min="13587" max="13587" width="2" style="51" customWidth="1"/>
    <col min="13588" max="13588" width="21" style="51" customWidth="1"/>
    <col min="13589" max="13589" width="2" style="51" customWidth="1"/>
    <col min="13590" max="13590" width="21" style="51" customWidth="1"/>
    <col min="13591" max="13591" width="2" style="51" customWidth="1"/>
    <col min="13592" max="13592" width="21" style="51" customWidth="1"/>
    <col min="13593" max="13593" width="1.5703125" style="51" customWidth="1"/>
    <col min="13594" max="13594" width="21" style="51" customWidth="1"/>
    <col min="13595" max="13595" width="5" style="51" customWidth="1"/>
    <col min="13596" max="13596" width="2" style="51" customWidth="1"/>
    <col min="13597" max="13597" width="15.140625" style="51" bestFit="1" customWidth="1"/>
    <col min="13598" max="13824" width="12.42578125" style="51"/>
    <col min="13825" max="13825" width="55.85546875" style="51" customWidth="1"/>
    <col min="13826" max="13826" width="2.28515625" style="51" customWidth="1"/>
    <col min="13827" max="13827" width="20.42578125" style="51" customWidth="1"/>
    <col min="13828" max="13828" width="1.140625" style="51" customWidth="1"/>
    <col min="13829" max="13829" width="20.28515625" style="51" customWidth="1"/>
    <col min="13830" max="13830" width="2.28515625" style="51" customWidth="1"/>
    <col min="13831" max="13831" width="20.42578125" style="51" customWidth="1"/>
    <col min="13832" max="13832" width="1.28515625" style="51" customWidth="1"/>
    <col min="13833" max="13833" width="20.28515625" style="51" customWidth="1"/>
    <col min="13834" max="13834" width="1.28515625" style="51" customWidth="1"/>
    <col min="13835" max="13835" width="20.28515625" style="51" customWidth="1"/>
    <col min="13836" max="13836" width="0" style="51" hidden="1" customWidth="1"/>
    <col min="13837" max="13837" width="2.140625" style="51" customWidth="1"/>
    <col min="13838" max="13838" width="21" style="51" customWidth="1"/>
    <col min="13839" max="13839" width="1.140625" style="51" customWidth="1"/>
    <col min="13840" max="13840" width="21" style="51" customWidth="1"/>
    <col min="13841" max="13841" width="1.5703125" style="51" customWidth="1"/>
    <col min="13842" max="13842" width="21" style="51" customWidth="1"/>
    <col min="13843" max="13843" width="2" style="51" customWidth="1"/>
    <col min="13844" max="13844" width="21" style="51" customWidth="1"/>
    <col min="13845" max="13845" width="2" style="51" customWidth="1"/>
    <col min="13846" max="13846" width="21" style="51" customWidth="1"/>
    <col min="13847" max="13847" width="2" style="51" customWidth="1"/>
    <col min="13848" max="13848" width="21" style="51" customWidth="1"/>
    <col min="13849" max="13849" width="1.5703125" style="51" customWidth="1"/>
    <col min="13850" max="13850" width="21" style="51" customWidth="1"/>
    <col min="13851" max="13851" width="5" style="51" customWidth="1"/>
    <col min="13852" max="13852" width="2" style="51" customWidth="1"/>
    <col min="13853" max="13853" width="15.140625" style="51" bestFit="1" customWidth="1"/>
    <col min="13854" max="14080" width="12.42578125" style="51"/>
    <col min="14081" max="14081" width="55.85546875" style="51" customWidth="1"/>
    <col min="14082" max="14082" width="2.28515625" style="51" customWidth="1"/>
    <col min="14083" max="14083" width="20.42578125" style="51" customWidth="1"/>
    <col min="14084" max="14084" width="1.140625" style="51" customWidth="1"/>
    <col min="14085" max="14085" width="20.28515625" style="51" customWidth="1"/>
    <col min="14086" max="14086" width="2.28515625" style="51" customWidth="1"/>
    <col min="14087" max="14087" width="20.42578125" style="51" customWidth="1"/>
    <col min="14088" max="14088" width="1.28515625" style="51" customWidth="1"/>
    <col min="14089" max="14089" width="20.28515625" style="51" customWidth="1"/>
    <col min="14090" max="14090" width="1.28515625" style="51" customWidth="1"/>
    <col min="14091" max="14091" width="20.28515625" style="51" customWidth="1"/>
    <col min="14092" max="14092" width="0" style="51" hidden="1" customWidth="1"/>
    <col min="14093" max="14093" width="2.140625" style="51" customWidth="1"/>
    <col min="14094" max="14094" width="21" style="51" customWidth="1"/>
    <col min="14095" max="14095" width="1.140625" style="51" customWidth="1"/>
    <col min="14096" max="14096" width="21" style="51" customWidth="1"/>
    <col min="14097" max="14097" width="1.5703125" style="51" customWidth="1"/>
    <col min="14098" max="14098" width="21" style="51" customWidth="1"/>
    <col min="14099" max="14099" width="2" style="51" customWidth="1"/>
    <col min="14100" max="14100" width="21" style="51" customWidth="1"/>
    <col min="14101" max="14101" width="2" style="51" customWidth="1"/>
    <col min="14102" max="14102" width="21" style="51" customWidth="1"/>
    <col min="14103" max="14103" width="2" style="51" customWidth="1"/>
    <col min="14104" max="14104" width="21" style="51" customWidth="1"/>
    <col min="14105" max="14105" width="1.5703125" style="51" customWidth="1"/>
    <col min="14106" max="14106" width="21" style="51" customWidth="1"/>
    <col min="14107" max="14107" width="5" style="51" customWidth="1"/>
    <col min="14108" max="14108" width="2" style="51" customWidth="1"/>
    <col min="14109" max="14109" width="15.140625" style="51" bestFit="1" customWidth="1"/>
    <col min="14110" max="14336" width="12.42578125" style="51"/>
    <col min="14337" max="14337" width="55.85546875" style="51" customWidth="1"/>
    <col min="14338" max="14338" width="2.28515625" style="51" customWidth="1"/>
    <col min="14339" max="14339" width="20.42578125" style="51" customWidth="1"/>
    <col min="14340" max="14340" width="1.140625" style="51" customWidth="1"/>
    <col min="14341" max="14341" width="20.28515625" style="51" customWidth="1"/>
    <col min="14342" max="14342" width="2.28515625" style="51" customWidth="1"/>
    <col min="14343" max="14343" width="20.42578125" style="51" customWidth="1"/>
    <col min="14344" max="14344" width="1.28515625" style="51" customWidth="1"/>
    <col min="14345" max="14345" width="20.28515625" style="51" customWidth="1"/>
    <col min="14346" max="14346" width="1.28515625" style="51" customWidth="1"/>
    <col min="14347" max="14347" width="20.28515625" style="51" customWidth="1"/>
    <col min="14348" max="14348" width="0" style="51" hidden="1" customWidth="1"/>
    <col min="14349" max="14349" width="2.140625" style="51" customWidth="1"/>
    <col min="14350" max="14350" width="21" style="51" customWidth="1"/>
    <col min="14351" max="14351" width="1.140625" style="51" customWidth="1"/>
    <col min="14352" max="14352" width="21" style="51" customWidth="1"/>
    <col min="14353" max="14353" width="1.5703125" style="51" customWidth="1"/>
    <col min="14354" max="14354" width="21" style="51" customWidth="1"/>
    <col min="14355" max="14355" width="2" style="51" customWidth="1"/>
    <col min="14356" max="14356" width="21" style="51" customWidth="1"/>
    <col min="14357" max="14357" width="2" style="51" customWidth="1"/>
    <col min="14358" max="14358" width="21" style="51" customWidth="1"/>
    <col min="14359" max="14359" width="2" style="51" customWidth="1"/>
    <col min="14360" max="14360" width="21" style="51" customWidth="1"/>
    <col min="14361" max="14361" width="1.5703125" style="51" customWidth="1"/>
    <col min="14362" max="14362" width="21" style="51" customWidth="1"/>
    <col min="14363" max="14363" width="5" style="51" customWidth="1"/>
    <col min="14364" max="14364" width="2" style="51" customWidth="1"/>
    <col min="14365" max="14365" width="15.140625" style="51" bestFit="1" customWidth="1"/>
    <col min="14366" max="14592" width="12.42578125" style="51"/>
    <col min="14593" max="14593" width="55.85546875" style="51" customWidth="1"/>
    <col min="14594" max="14594" width="2.28515625" style="51" customWidth="1"/>
    <col min="14595" max="14595" width="20.42578125" style="51" customWidth="1"/>
    <col min="14596" max="14596" width="1.140625" style="51" customWidth="1"/>
    <col min="14597" max="14597" width="20.28515625" style="51" customWidth="1"/>
    <col min="14598" max="14598" width="2.28515625" style="51" customWidth="1"/>
    <col min="14599" max="14599" width="20.42578125" style="51" customWidth="1"/>
    <col min="14600" max="14600" width="1.28515625" style="51" customWidth="1"/>
    <col min="14601" max="14601" width="20.28515625" style="51" customWidth="1"/>
    <col min="14602" max="14602" width="1.28515625" style="51" customWidth="1"/>
    <col min="14603" max="14603" width="20.28515625" style="51" customWidth="1"/>
    <col min="14604" max="14604" width="0" style="51" hidden="1" customWidth="1"/>
    <col min="14605" max="14605" width="2.140625" style="51" customWidth="1"/>
    <col min="14606" max="14606" width="21" style="51" customWidth="1"/>
    <col min="14607" max="14607" width="1.140625" style="51" customWidth="1"/>
    <col min="14608" max="14608" width="21" style="51" customWidth="1"/>
    <col min="14609" max="14609" width="1.5703125" style="51" customWidth="1"/>
    <col min="14610" max="14610" width="21" style="51" customWidth="1"/>
    <col min="14611" max="14611" width="2" style="51" customWidth="1"/>
    <col min="14612" max="14612" width="21" style="51" customWidth="1"/>
    <col min="14613" max="14613" width="2" style="51" customWidth="1"/>
    <col min="14614" max="14614" width="21" style="51" customWidth="1"/>
    <col min="14615" max="14615" width="2" style="51" customWidth="1"/>
    <col min="14616" max="14616" width="21" style="51" customWidth="1"/>
    <col min="14617" max="14617" width="1.5703125" style="51" customWidth="1"/>
    <col min="14618" max="14618" width="21" style="51" customWidth="1"/>
    <col min="14619" max="14619" width="5" style="51" customWidth="1"/>
    <col min="14620" max="14620" width="2" style="51" customWidth="1"/>
    <col min="14621" max="14621" width="15.140625" style="51" bestFit="1" customWidth="1"/>
    <col min="14622" max="14848" width="12.42578125" style="51"/>
    <col min="14849" max="14849" width="55.85546875" style="51" customWidth="1"/>
    <col min="14850" max="14850" width="2.28515625" style="51" customWidth="1"/>
    <col min="14851" max="14851" width="20.42578125" style="51" customWidth="1"/>
    <col min="14852" max="14852" width="1.140625" style="51" customWidth="1"/>
    <col min="14853" max="14853" width="20.28515625" style="51" customWidth="1"/>
    <col min="14854" max="14854" width="2.28515625" style="51" customWidth="1"/>
    <col min="14855" max="14855" width="20.42578125" style="51" customWidth="1"/>
    <col min="14856" max="14856" width="1.28515625" style="51" customWidth="1"/>
    <col min="14857" max="14857" width="20.28515625" style="51" customWidth="1"/>
    <col min="14858" max="14858" width="1.28515625" style="51" customWidth="1"/>
    <col min="14859" max="14859" width="20.28515625" style="51" customWidth="1"/>
    <col min="14860" max="14860" width="0" style="51" hidden="1" customWidth="1"/>
    <col min="14861" max="14861" width="2.140625" style="51" customWidth="1"/>
    <col min="14862" max="14862" width="21" style="51" customWidth="1"/>
    <col min="14863" max="14863" width="1.140625" style="51" customWidth="1"/>
    <col min="14864" max="14864" width="21" style="51" customWidth="1"/>
    <col min="14865" max="14865" width="1.5703125" style="51" customWidth="1"/>
    <col min="14866" max="14866" width="21" style="51" customWidth="1"/>
    <col min="14867" max="14867" width="2" style="51" customWidth="1"/>
    <col min="14868" max="14868" width="21" style="51" customWidth="1"/>
    <col min="14869" max="14869" width="2" style="51" customWidth="1"/>
    <col min="14870" max="14870" width="21" style="51" customWidth="1"/>
    <col min="14871" max="14871" width="2" style="51" customWidth="1"/>
    <col min="14872" max="14872" width="21" style="51" customWidth="1"/>
    <col min="14873" max="14873" width="1.5703125" style="51" customWidth="1"/>
    <col min="14874" max="14874" width="21" style="51" customWidth="1"/>
    <col min="14875" max="14875" width="5" style="51" customWidth="1"/>
    <col min="14876" max="14876" width="2" style="51" customWidth="1"/>
    <col min="14877" max="14877" width="15.140625" style="51" bestFit="1" customWidth="1"/>
    <col min="14878" max="15104" width="12.42578125" style="51"/>
    <col min="15105" max="15105" width="55.85546875" style="51" customWidth="1"/>
    <col min="15106" max="15106" width="2.28515625" style="51" customWidth="1"/>
    <col min="15107" max="15107" width="20.42578125" style="51" customWidth="1"/>
    <col min="15108" max="15108" width="1.140625" style="51" customWidth="1"/>
    <col min="15109" max="15109" width="20.28515625" style="51" customWidth="1"/>
    <col min="15110" max="15110" width="2.28515625" style="51" customWidth="1"/>
    <col min="15111" max="15111" width="20.42578125" style="51" customWidth="1"/>
    <col min="15112" max="15112" width="1.28515625" style="51" customWidth="1"/>
    <col min="15113" max="15113" width="20.28515625" style="51" customWidth="1"/>
    <col min="15114" max="15114" width="1.28515625" style="51" customWidth="1"/>
    <col min="15115" max="15115" width="20.28515625" style="51" customWidth="1"/>
    <col min="15116" max="15116" width="0" style="51" hidden="1" customWidth="1"/>
    <col min="15117" max="15117" width="2.140625" style="51" customWidth="1"/>
    <col min="15118" max="15118" width="21" style="51" customWidth="1"/>
    <col min="15119" max="15119" width="1.140625" style="51" customWidth="1"/>
    <col min="15120" max="15120" width="21" style="51" customWidth="1"/>
    <col min="15121" max="15121" width="1.5703125" style="51" customWidth="1"/>
    <col min="15122" max="15122" width="21" style="51" customWidth="1"/>
    <col min="15123" max="15123" width="2" style="51" customWidth="1"/>
    <col min="15124" max="15124" width="21" style="51" customWidth="1"/>
    <col min="15125" max="15125" width="2" style="51" customWidth="1"/>
    <col min="15126" max="15126" width="21" style="51" customWidth="1"/>
    <col min="15127" max="15127" width="2" style="51" customWidth="1"/>
    <col min="15128" max="15128" width="21" style="51" customWidth="1"/>
    <col min="15129" max="15129" width="1.5703125" style="51" customWidth="1"/>
    <col min="15130" max="15130" width="21" style="51" customWidth="1"/>
    <col min="15131" max="15131" width="5" style="51" customWidth="1"/>
    <col min="15132" max="15132" width="2" style="51" customWidth="1"/>
    <col min="15133" max="15133" width="15.140625" style="51" bestFit="1" customWidth="1"/>
    <col min="15134" max="15360" width="12.42578125" style="51"/>
    <col min="15361" max="15361" width="55.85546875" style="51" customWidth="1"/>
    <col min="15362" max="15362" width="2.28515625" style="51" customWidth="1"/>
    <col min="15363" max="15363" width="20.42578125" style="51" customWidth="1"/>
    <col min="15364" max="15364" width="1.140625" style="51" customWidth="1"/>
    <col min="15365" max="15365" width="20.28515625" style="51" customWidth="1"/>
    <col min="15366" max="15366" width="2.28515625" style="51" customWidth="1"/>
    <col min="15367" max="15367" width="20.42578125" style="51" customWidth="1"/>
    <col min="15368" max="15368" width="1.28515625" style="51" customWidth="1"/>
    <col min="15369" max="15369" width="20.28515625" style="51" customWidth="1"/>
    <col min="15370" max="15370" width="1.28515625" style="51" customWidth="1"/>
    <col min="15371" max="15371" width="20.28515625" style="51" customWidth="1"/>
    <col min="15372" max="15372" width="0" style="51" hidden="1" customWidth="1"/>
    <col min="15373" max="15373" width="2.140625" style="51" customWidth="1"/>
    <col min="15374" max="15374" width="21" style="51" customWidth="1"/>
    <col min="15375" max="15375" width="1.140625" style="51" customWidth="1"/>
    <col min="15376" max="15376" width="21" style="51" customWidth="1"/>
    <col min="15377" max="15377" width="1.5703125" style="51" customWidth="1"/>
    <col min="15378" max="15378" width="21" style="51" customWidth="1"/>
    <col min="15379" max="15379" width="2" style="51" customWidth="1"/>
    <col min="15380" max="15380" width="21" style="51" customWidth="1"/>
    <col min="15381" max="15381" width="2" style="51" customWidth="1"/>
    <col min="15382" max="15382" width="21" style="51" customWidth="1"/>
    <col min="15383" max="15383" width="2" style="51" customWidth="1"/>
    <col min="15384" max="15384" width="21" style="51" customWidth="1"/>
    <col min="15385" max="15385" width="1.5703125" style="51" customWidth="1"/>
    <col min="15386" max="15386" width="21" style="51" customWidth="1"/>
    <col min="15387" max="15387" width="5" style="51" customWidth="1"/>
    <col min="15388" max="15388" width="2" style="51" customWidth="1"/>
    <col min="15389" max="15389" width="15.140625" style="51" bestFit="1" customWidth="1"/>
    <col min="15390" max="15616" width="12.42578125" style="51"/>
    <col min="15617" max="15617" width="55.85546875" style="51" customWidth="1"/>
    <col min="15618" max="15618" width="2.28515625" style="51" customWidth="1"/>
    <col min="15619" max="15619" width="20.42578125" style="51" customWidth="1"/>
    <col min="15620" max="15620" width="1.140625" style="51" customWidth="1"/>
    <col min="15621" max="15621" width="20.28515625" style="51" customWidth="1"/>
    <col min="15622" max="15622" width="2.28515625" style="51" customWidth="1"/>
    <col min="15623" max="15623" width="20.42578125" style="51" customWidth="1"/>
    <col min="15624" max="15624" width="1.28515625" style="51" customWidth="1"/>
    <col min="15625" max="15625" width="20.28515625" style="51" customWidth="1"/>
    <col min="15626" max="15626" width="1.28515625" style="51" customWidth="1"/>
    <col min="15627" max="15627" width="20.28515625" style="51" customWidth="1"/>
    <col min="15628" max="15628" width="0" style="51" hidden="1" customWidth="1"/>
    <col min="15629" max="15629" width="2.140625" style="51" customWidth="1"/>
    <col min="15630" max="15630" width="21" style="51" customWidth="1"/>
    <col min="15631" max="15631" width="1.140625" style="51" customWidth="1"/>
    <col min="15632" max="15632" width="21" style="51" customWidth="1"/>
    <col min="15633" max="15633" width="1.5703125" style="51" customWidth="1"/>
    <col min="15634" max="15634" width="21" style="51" customWidth="1"/>
    <col min="15635" max="15635" width="2" style="51" customWidth="1"/>
    <col min="15636" max="15636" width="21" style="51" customWidth="1"/>
    <col min="15637" max="15637" width="2" style="51" customWidth="1"/>
    <col min="15638" max="15638" width="21" style="51" customWidth="1"/>
    <col min="15639" max="15639" width="2" style="51" customWidth="1"/>
    <col min="15640" max="15640" width="21" style="51" customWidth="1"/>
    <col min="15641" max="15641" width="1.5703125" style="51" customWidth="1"/>
    <col min="15642" max="15642" width="21" style="51" customWidth="1"/>
    <col min="15643" max="15643" width="5" style="51" customWidth="1"/>
    <col min="15644" max="15644" width="2" style="51" customWidth="1"/>
    <col min="15645" max="15645" width="15.140625" style="51" bestFit="1" customWidth="1"/>
    <col min="15646" max="15872" width="12.42578125" style="51"/>
    <col min="15873" max="15873" width="55.85546875" style="51" customWidth="1"/>
    <col min="15874" max="15874" width="2.28515625" style="51" customWidth="1"/>
    <col min="15875" max="15875" width="20.42578125" style="51" customWidth="1"/>
    <col min="15876" max="15876" width="1.140625" style="51" customWidth="1"/>
    <col min="15877" max="15877" width="20.28515625" style="51" customWidth="1"/>
    <col min="15878" max="15878" width="2.28515625" style="51" customWidth="1"/>
    <col min="15879" max="15879" width="20.42578125" style="51" customWidth="1"/>
    <col min="15880" max="15880" width="1.28515625" style="51" customWidth="1"/>
    <col min="15881" max="15881" width="20.28515625" style="51" customWidth="1"/>
    <col min="15882" max="15882" width="1.28515625" style="51" customWidth="1"/>
    <col min="15883" max="15883" width="20.28515625" style="51" customWidth="1"/>
    <col min="15884" max="15884" width="0" style="51" hidden="1" customWidth="1"/>
    <col min="15885" max="15885" width="2.140625" style="51" customWidth="1"/>
    <col min="15886" max="15886" width="21" style="51" customWidth="1"/>
    <col min="15887" max="15887" width="1.140625" style="51" customWidth="1"/>
    <col min="15888" max="15888" width="21" style="51" customWidth="1"/>
    <col min="15889" max="15889" width="1.5703125" style="51" customWidth="1"/>
    <col min="15890" max="15890" width="21" style="51" customWidth="1"/>
    <col min="15891" max="15891" width="2" style="51" customWidth="1"/>
    <col min="15892" max="15892" width="21" style="51" customWidth="1"/>
    <col min="15893" max="15893" width="2" style="51" customWidth="1"/>
    <col min="15894" max="15894" width="21" style="51" customWidth="1"/>
    <col min="15895" max="15895" width="2" style="51" customWidth="1"/>
    <col min="15896" max="15896" width="21" style="51" customWidth="1"/>
    <col min="15897" max="15897" width="1.5703125" style="51" customWidth="1"/>
    <col min="15898" max="15898" width="21" style="51" customWidth="1"/>
    <col min="15899" max="15899" width="5" style="51" customWidth="1"/>
    <col min="15900" max="15900" width="2" style="51" customWidth="1"/>
    <col min="15901" max="15901" width="15.140625" style="51" bestFit="1" customWidth="1"/>
    <col min="15902" max="16128" width="12.42578125" style="51"/>
    <col min="16129" max="16129" width="55.85546875" style="51" customWidth="1"/>
    <col min="16130" max="16130" width="2.28515625" style="51" customWidth="1"/>
    <col min="16131" max="16131" width="20.42578125" style="51" customWidth="1"/>
    <col min="16132" max="16132" width="1.140625" style="51" customWidth="1"/>
    <col min="16133" max="16133" width="20.28515625" style="51" customWidth="1"/>
    <col min="16134" max="16134" width="2.28515625" style="51" customWidth="1"/>
    <col min="16135" max="16135" width="20.42578125" style="51" customWidth="1"/>
    <col min="16136" max="16136" width="1.28515625" style="51" customWidth="1"/>
    <col min="16137" max="16137" width="20.28515625" style="51" customWidth="1"/>
    <col min="16138" max="16138" width="1.28515625" style="51" customWidth="1"/>
    <col min="16139" max="16139" width="20.28515625" style="51" customWidth="1"/>
    <col min="16140" max="16140" width="0" style="51" hidden="1" customWidth="1"/>
    <col min="16141" max="16141" width="2.140625" style="51" customWidth="1"/>
    <col min="16142" max="16142" width="21" style="51" customWidth="1"/>
    <col min="16143" max="16143" width="1.140625" style="51" customWidth="1"/>
    <col min="16144" max="16144" width="21" style="51" customWidth="1"/>
    <col min="16145" max="16145" width="1.5703125" style="51" customWidth="1"/>
    <col min="16146" max="16146" width="21" style="51" customWidth="1"/>
    <col min="16147" max="16147" width="2" style="51" customWidth="1"/>
    <col min="16148" max="16148" width="21" style="51" customWidth="1"/>
    <col min="16149" max="16149" width="2" style="51" customWidth="1"/>
    <col min="16150" max="16150" width="21" style="51" customWidth="1"/>
    <col min="16151" max="16151" width="2" style="51" customWidth="1"/>
    <col min="16152" max="16152" width="21" style="51" customWidth="1"/>
    <col min="16153" max="16153" width="1.5703125" style="51" customWidth="1"/>
    <col min="16154" max="16154" width="21" style="51" customWidth="1"/>
    <col min="16155" max="16155" width="5" style="51" customWidth="1"/>
    <col min="16156" max="16156" width="2" style="51" customWidth="1"/>
    <col min="16157" max="16157" width="15.140625" style="51" bestFit="1" customWidth="1"/>
    <col min="16158" max="16384" width="12.42578125" style="51"/>
  </cols>
  <sheetData>
    <row r="1" spans="1:256" ht="11.25" customHeight="1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  <c r="AB1" s="49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</row>
    <row r="2" spans="1:256" ht="18.75">
      <c r="A2" s="52"/>
      <c r="B2" s="53"/>
      <c r="C2" s="252" t="s">
        <v>18</v>
      </c>
      <c r="D2" s="253"/>
      <c r="E2" s="253"/>
      <c r="F2" s="253"/>
      <c r="G2" s="253"/>
      <c r="H2" s="253"/>
      <c r="I2" s="254"/>
      <c r="J2" s="53"/>
      <c r="K2" s="53"/>
      <c r="L2" s="53"/>
      <c r="M2" s="53"/>
      <c r="N2" s="53"/>
      <c r="O2" s="53"/>
      <c r="P2" s="54"/>
      <c r="Q2" s="54"/>
      <c r="R2" s="55"/>
      <c r="S2" s="55"/>
      <c r="T2" s="55"/>
      <c r="U2" s="55"/>
      <c r="V2" s="55"/>
      <c r="W2" s="55"/>
      <c r="X2" s="56"/>
      <c r="Y2" s="56"/>
      <c r="Z2" s="56"/>
      <c r="AA2" s="57"/>
      <c r="AB2" s="49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</row>
    <row r="3" spans="1:256" ht="16.5">
      <c r="A3" s="52"/>
      <c r="B3" s="54"/>
      <c r="C3" s="255" t="s">
        <v>101</v>
      </c>
      <c r="D3" s="256"/>
      <c r="E3" s="256"/>
      <c r="F3" s="256"/>
      <c r="G3" s="256"/>
      <c r="H3" s="256"/>
      <c r="I3" s="257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7"/>
      <c r="AB3" s="49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</row>
    <row r="4" spans="1:256" ht="16.5" customHeight="1">
      <c r="A4" s="52"/>
      <c r="B4" s="53"/>
      <c r="C4" s="258" t="s">
        <v>102</v>
      </c>
      <c r="D4" s="259"/>
      <c r="E4" s="259"/>
      <c r="F4" s="259"/>
      <c r="G4" s="259"/>
      <c r="H4" s="259"/>
      <c r="I4" s="260"/>
      <c r="J4" s="53"/>
      <c r="K4" s="53"/>
      <c r="L4" s="53"/>
      <c r="M4" s="53"/>
      <c r="N4" s="53"/>
      <c r="O4" s="53"/>
      <c r="P4" s="54"/>
      <c r="Q4" s="54"/>
      <c r="R4" s="54"/>
      <c r="S4" s="54"/>
      <c r="T4" s="54"/>
      <c r="U4" s="54"/>
      <c r="V4" s="54"/>
      <c r="W4" s="54"/>
      <c r="X4" s="58"/>
      <c r="Y4" s="54"/>
      <c r="Z4" s="54"/>
      <c r="AA4" s="57"/>
      <c r="AB4" s="49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</row>
    <row r="5" spans="1:256" ht="9.9499999999999993" customHeigh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1"/>
      <c r="AB5" s="49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</row>
    <row r="6" spans="1:256" ht="11.25" customHeight="1">
      <c r="A6" s="62"/>
      <c r="B6" s="63"/>
      <c r="C6" s="63"/>
      <c r="D6" s="63"/>
      <c r="E6" s="63"/>
      <c r="F6" s="63"/>
      <c r="G6" s="63"/>
      <c r="H6" s="63"/>
      <c r="I6" s="63"/>
      <c r="J6" s="64"/>
      <c r="K6" s="63"/>
      <c r="L6" s="64"/>
      <c r="M6" s="64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5"/>
      <c r="AB6" s="49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</row>
    <row r="7" spans="1:256" ht="13.5" customHeight="1">
      <c r="A7" s="66"/>
      <c r="B7" s="67"/>
      <c r="C7" s="68" t="s">
        <v>103</v>
      </c>
      <c r="D7" s="69"/>
      <c r="E7" s="70" t="s">
        <v>104</v>
      </c>
      <c r="F7" s="69"/>
      <c r="G7" s="71" t="s">
        <v>105</v>
      </c>
      <c r="H7" s="69"/>
      <c r="I7" s="70" t="s">
        <v>106</v>
      </c>
      <c r="J7" s="69"/>
      <c r="K7" s="72" t="s">
        <v>106</v>
      </c>
      <c r="L7" s="73"/>
      <c r="M7" s="73"/>
      <c r="N7" s="72"/>
      <c r="O7" s="74"/>
      <c r="P7" s="70" t="s">
        <v>107</v>
      </c>
      <c r="Q7" s="69"/>
      <c r="R7" s="70" t="s">
        <v>108</v>
      </c>
      <c r="S7" s="69"/>
      <c r="T7" s="70" t="s">
        <v>109</v>
      </c>
      <c r="U7" s="75"/>
      <c r="V7" s="76" t="s">
        <v>110</v>
      </c>
      <c r="W7" s="74"/>
      <c r="X7" s="70" t="s">
        <v>111</v>
      </c>
      <c r="Y7" s="69"/>
      <c r="Z7" s="76" t="s">
        <v>2</v>
      </c>
      <c r="AA7" s="77"/>
      <c r="AB7" s="49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</row>
    <row r="8" spans="1:256" ht="12.75" customHeight="1">
      <c r="A8" s="66"/>
      <c r="B8" s="67"/>
      <c r="C8" s="78" t="s">
        <v>112</v>
      </c>
      <c r="D8" s="69"/>
      <c r="E8" s="69" t="s">
        <v>21</v>
      </c>
      <c r="F8" s="69"/>
      <c r="G8" s="79" t="s">
        <v>113</v>
      </c>
      <c r="H8" s="69"/>
      <c r="I8" s="69" t="s">
        <v>114</v>
      </c>
      <c r="J8" s="69"/>
      <c r="K8" s="80" t="s">
        <v>115</v>
      </c>
      <c r="L8" s="73"/>
      <c r="M8" s="73"/>
      <c r="N8" s="80" t="s">
        <v>100</v>
      </c>
      <c r="O8" s="74"/>
      <c r="P8" s="69" t="s">
        <v>116</v>
      </c>
      <c r="Q8" s="69"/>
      <c r="R8" s="69" t="s">
        <v>117</v>
      </c>
      <c r="S8" s="69"/>
      <c r="T8" s="69" t="s">
        <v>118</v>
      </c>
      <c r="U8" s="69"/>
      <c r="V8" s="81" t="s">
        <v>119</v>
      </c>
      <c r="W8" s="74"/>
      <c r="X8" s="69" t="s">
        <v>120</v>
      </c>
      <c r="Y8" s="69"/>
      <c r="Z8" s="78" t="s">
        <v>121</v>
      </c>
      <c r="AA8" s="77"/>
      <c r="AB8" s="49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</row>
    <row r="9" spans="1:256" ht="9" customHeight="1">
      <c r="A9" s="82"/>
      <c r="B9" s="67"/>
      <c r="C9" s="83"/>
      <c r="D9" s="67"/>
      <c r="E9" s="83"/>
      <c r="F9" s="67"/>
      <c r="G9" s="67"/>
      <c r="H9" s="67"/>
      <c r="I9" s="83"/>
      <c r="J9" s="84"/>
      <c r="K9" s="83"/>
      <c r="L9" s="73"/>
      <c r="M9" s="73"/>
      <c r="N9" s="83"/>
      <c r="O9" s="67"/>
      <c r="P9" s="83"/>
      <c r="Q9" s="67"/>
      <c r="R9" s="83"/>
      <c r="S9" s="67"/>
      <c r="T9" s="83"/>
      <c r="U9" s="67"/>
      <c r="V9" s="67"/>
      <c r="W9" s="67"/>
      <c r="X9" s="83"/>
      <c r="Y9" s="67"/>
      <c r="Z9" s="67"/>
      <c r="AA9" s="77"/>
      <c r="AB9" s="49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</row>
    <row r="10" spans="1:256" ht="15.75">
      <c r="A10" s="85" t="s">
        <v>122</v>
      </c>
      <c r="B10" s="67"/>
      <c r="C10" s="67"/>
      <c r="D10" s="67"/>
      <c r="E10" s="86"/>
      <c r="F10" s="86"/>
      <c r="G10" s="67"/>
      <c r="H10" s="67"/>
      <c r="I10" s="67"/>
      <c r="J10" s="84"/>
      <c r="K10" s="67"/>
      <c r="L10" s="84"/>
      <c r="M10" s="84"/>
      <c r="N10" s="67"/>
      <c r="O10" s="67"/>
      <c r="P10" s="67"/>
      <c r="Q10" s="67"/>
      <c r="R10" s="87"/>
      <c r="S10" s="67"/>
      <c r="T10" s="67"/>
      <c r="U10" s="67"/>
      <c r="V10" s="87"/>
      <c r="W10" s="67"/>
      <c r="X10" s="87"/>
      <c r="Y10" s="87"/>
      <c r="Z10" s="67"/>
      <c r="AA10" s="77"/>
      <c r="AB10" s="49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</row>
    <row r="11" spans="1:256" ht="14.25" customHeight="1">
      <c r="A11" s="88" t="s">
        <v>122</v>
      </c>
      <c r="B11" s="67"/>
      <c r="C11" s="89">
        <v>2494570</v>
      </c>
      <c r="D11" s="67"/>
      <c r="E11" s="89">
        <v>5736200</v>
      </c>
      <c r="F11" s="89"/>
      <c r="G11" s="90">
        <v>0</v>
      </c>
      <c r="H11" s="89"/>
      <c r="I11" s="89">
        <v>386280</v>
      </c>
      <c r="J11" s="84"/>
      <c r="K11" s="89">
        <v>-3974263</v>
      </c>
      <c r="L11" s="91"/>
      <c r="M11" s="91"/>
      <c r="N11" s="89">
        <v>1324456</v>
      </c>
      <c r="O11" s="89"/>
      <c r="P11" s="89">
        <v>0</v>
      </c>
      <c r="Q11" s="89"/>
      <c r="R11" s="89">
        <v>0</v>
      </c>
      <c r="S11" s="89"/>
      <c r="T11" s="89">
        <f>SUM(N11:R11)</f>
        <v>1324456</v>
      </c>
      <c r="U11" s="89"/>
      <c r="V11" s="89">
        <f>E11++G11+I11+K11-T11</f>
        <v>823761</v>
      </c>
      <c r="W11" s="89"/>
      <c r="X11" s="89">
        <v>0</v>
      </c>
      <c r="Y11" s="89"/>
      <c r="Z11" s="89">
        <f>SUM(C11:K11)-T11+X11</f>
        <v>3318331</v>
      </c>
      <c r="AA11" s="92"/>
      <c r="AB11" s="93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</row>
    <row r="12" spans="1:256" ht="13.15" customHeight="1">
      <c r="A12" s="82"/>
      <c r="B12" s="84"/>
      <c r="C12" s="95"/>
      <c r="D12" s="96"/>
      <c r="E12" s="95"/>
      <c r="F12" s="96"/>
      <c r="G12" s="96"/>
      <c r="H12" s="96"/>
      <c r="I12" s="95"/>
      <c r="J12" s="84"/>
      <c r="K12" s="95"/>
      <c r="L12" s="97"/>
      <c r="M12" s="97"/>
      <c r="N12" s="95"/>
      <c r="O12" s="96"/>
      <c r="P12" s="95"/>
      <c r="Q12" s="96"/>
      <c r="R12" s="95"/>
      <c r="S12" s="96"/>
      <c r="T12" s="95"/>
      <c r="U12" s="96"/>
      <c r="V12" s="95"/>
      <c r="W12" s="96"/>
      <c r="X12" s="95"/>
      <c r="Y12" s="96"/>
      <c r="Z12" s="95"/>
      <c r="AA12" s="77"/>
      <c r="AB12" s="49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</row>
    <row r="13" spans="1:256" ht="12.6" customHeight="1">
      <c r="A13" s="98" t="s">
        <v>123</v>
      </c>
      <c r="B13" s="84"/>
      <c r="C13" s="99">
        <f>SUM(C11:C11)</f>
        <v>2494570</v>
      </c>
      <c r="D13" s="99"/>
      <c r="E13" s="99">
        <f>SUM(E11:E11)</f>
        <v>5736200</v>
      </c>
      <c r="F13" s="99"/>
      <c r="G13" s="100">
        <f>SUM(G11:G11)</f>
        <v>0</v>
      </c>
      <c r="H13" s="99"/>
      <c r="I13" s="99">
        <f>SUM(I11:I11)</f>
        <v>386280</v>
      </c>
      <c r="J13" s="101"/>
      <c r="K13" s="99">
        <f>SUM(K11:K11)</f>
        <v>-3974263</v>
      </c>
      <c r="L13" s="101"/>
      <c r="M13" s="101"/>
      <c r="N13" s="102">
        <f>SUM(N11:N11)</f>
        <v>1324456</v>
      </c>
      <c r="O13" s="102"/>
      <c r="P13" s="102">
        <f>SUM(P11:P11)</f>
        <v>0</v>
      </c>
      <c r="Q13" s="102"/>
      <c r="R13" s="102">
        <f>SUM(R11:R11)</f>
        <v>0</v>
      </c>
      <c r="S13" s="102"/>
      <c r="T13" s="102">
        <f>SUM(T11:T11)</f>
        <v>1324456</v>
      </c>
      <c r="U13" s="102"/>
      <c r="V13" s="99">
        <f>SUM(V11:V11)</f>
        <v>823761</v>
      </c>
      <c r="W13" s="102"/>
      <c r="X13" s="99">
        <f>SUM(X11:X11)</f>
        <v>0</v>
      </c>
      <c r="Y13" s="99"/>
      <c r="Z13" s="102">
        <f>SUM(C13:K13)-T13+X13</f>
        <v>3318331</v>
      </c>
      <c r="AA13" s="77"/>
      <c r="AB13" s="49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</row>
    <row r="14" spans="1:256" ht="13.15" customHeight="1">
      <c r="A14" s="82"/>
      <c r="B14" s="84"/>
      <c r="C14" s="95"/>
      <c r="D14" s="96"/>
      <c r="E14" s="95"/>
      <c r="F14" s="96"/>
      <c r="G14" s="96"/>
      <c r="H14" s="96"/>
      <c r="I14" s="95"/>
      <c r="J14" s="84"/>
      <c r="K14" s="95"/>
      <c r="L14" s="97"/>
      <c r="M14" s="97"/>
      <c r="N14" s="103"/>
      <c r="O14" s="104"/>
      <c r="P14" s="103"/>
      <c r="Q14" s="104"/>
      <c r="R14" s="103"/>
      <c r="S14" s="104"/>
      <c r="T14" s="103"/>
      <c r="U14" s="104"/>
      <c r="V14" s="95"/>
      <c r="W14" s="104"/>
      <c r="X14" s="95"/>
      <c r="Y14" s="96"/>
      <c r="Z14" s="95"/>
      <c r="AA14" s="77"/>
      <c r="AB14" s="49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</row>
    <row r="15" spans="1:256" ht="15.75">
      <c r="A15" s="85" t="s">
        <v>124</v>
      </c>
      <c r="B15" s="84"/>
      <c r="C15" s="96"/>
      <c r="D15" s="96"/>
      <c r="E15" s="96"/>
      <c r="F15" s="96"/>
      <c r="G15" s="96"/>
      <c r="H15" s="96"/>
      <c r="I15" s="96"/>
      <c r="J15" s="84"/>
      <c r="K15" s="96"/>
      <c r="L15" s="84"/>
      <c r="M15" s="84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77"/>
      <c r="AB15" s="49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</row>
    <row r="16" spans="1:256" ht="15.75">
      <c r="A16" s="105" t="s">
        <v>125</v>
      </c>
      <c r="B16" s="67"/>
      <c r="C16" s="96"/>
      <c r="D16" s="96"/>
      <c r="E16" s="96"/>
      <c r="F16" s="96"/>
      <c r="G16" s="96"/>
      <c r="H16" s="96"/>
      <c r="I16" s="96"/>
      <c r="J16" s="84"/>
      <c r="K16" s="96"/>
      <c r="L16" s="84"/>
      <c r="M16" s="84"/>
      <c r="N16" s="96"/>
      <c r="O16" s="96"/>
      <c r="P16" s="96"/>
      <c r="Q16" s="96"/>
      <c r="R16" s="96"/>
      <c r="S16" s="96"/>
      <c r="T16" s="96"/>
      <c r="U16" s="96"/>
      <c r="V16" s="104"/>
      <c r="W16" s="96"/>
      <c r="X16" s="96"/>
      <c r="Y16" s="96"/>
      <c r="Z16" s="96"/>
      <c r="AA16" s="77"/>
      <c r="AB16" s="49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</row>
    <row r="17" spans="1:256" ht="15.75">
      <c r="A17" s="105" t="s">
        <v>126</v>
      </c>
      <c r="B17" s="67"/>
      <c r="C17" s="90">
        <v>325248</v>
      </c>
      <c r="D17" s="89"/>
      <c r="E17" s="90">
        <v>0</v>
      </c>
      <c r="F17" s="89"/>
      <c r="G17" s="90"/>
      <c r="H17" s="89"/>
      <c r="I17" s="90">
        <v>3974263</v>
      </c>
      <c r="J17" s="91"/>
      <c r="K17" s="90">
        <v>0</v>
      </c>
      <c r="L17" s="91"/>
      <c r="M17" s="91"/>
      <c r="N17" s="90">
        <v>0</v>
      </c>
      <c r="O17" s="89"/>
      <c r="P17" s="90">
        <v>0</v>
      </c>
      <c r="Q17" s="89"/>
      <c r="R17" s="90">
        <v>3974263</v>
      </c>
      <c r="S17" s="89"/>
      <c r="T17" s="106">
        <f>SUM(N17:R17)</f>
        <v>3974263</v>
      </c>
      <c r="U17" s="89"/>
      <c r="V17" s="106">
        <f>E17++G17+I17+K17-T17</f>
        <v>0</v>
      </c>
      <c r="W17" s="89"/>
      <c r="X17" s="90">
        <v>0</v>
      </c>
      <c r="Y17" s="89"/>
      <c r="Z17" s="90">
        <f>SUM(C17:K17)-T17+X17</f>
        <v>325248</v>
      </c>
      <c r="AA17" s="77"/>
      <c r="AB17" s="49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</row>
    <row r="18" spans="1:256" ht="15.75" hidden="1">
      <c r="A18" s="105" t="s">
        <v>127</v>
      </c>
      <c r="B18" s="67"/>
      <c r="C18" s="96">
        <v>0</v>
      </c>
      <c r="D18" s="96"/>
      <c r="E18" s="96">
        <v>0</v>
      </c>
      <c r="F18" s="96"/>
      <c r="G18" s="96">
        <v>0</v>
      </c>
      <c r="H18" s="96"/>
      <c r="I18" s="96">
        <v>0</v>
      </c>
      <c r="J18" s="84"/>
      <c r="K18" s="96">
        <v>0</v>
      </c>
      <c r="L18" s="84"/>
      <c r="M18" s="84"/>
      <c r="N18" s="96">
        <v>0</v>
      </c>
      <c r="O18" s="96"/>
      <c r="P18" s="96">
        <v>0</v>
      </c>
      <c r="Q18" s="96"/>
      <c r="R18" s="96">
        <v>0</v>
      </c>
      <c r="S18" s="96"/>
      <c r="T18" s="104">
        <f>SUM(N18:R18)</f>
        <v>0</v>
      </c>
      <c r="U18" s="96"/>
      <c r="V18" s="104">
        <f>E18++G18+I18+K18-T18</f>
        <v>0</v>
      </c>
      <c r="W18" s="96"/>
      <c r="X18" s="96">
        <v>0</v>
      </c>
      <c r="Y18" s="96"/>
      <c r="Z18" s="96">
        <f>SUM(C18:K18)-T18+X18</f>
        <v>0</v>
      </c>
      <c r="AA18" s="77"/>
      <c r="AB18" s="49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</row>
    <row r="19" spans="1:256" ht="15.75" hidden="1">
      <c r="A19" s="105" t="s">
        <v>128</v>
      </c>
      <c r="B19" s="67"/>
      <c r="C19" s="96">
        <v>0</v>
      </c>
      <c r="D19" s="96"/>
      <c r="E19" s="96">
        <v>0</v>
      </c>
      <c r="F19" s="96"/>
      <c r="G19" s="96">
        <v>0</v>
      </c>
      <c r="H19" s="96"/>
      <c r="I19" s="96">
        <v>0</v>
      </c>
      <c r="J19" s="84"/>
      <c r="K19" s="96">
        <v>0</v>
      </c>
      <c r="L19" s="84"/>
      <c r="M19" s="84"/>
      <c r="N19" s="96">
        <v>0</v>
      </c>
      <c r="O19" s="96"/>
      <c r="P19" s="96">
        <v>0</v>
      </c>
      <c r="Q19" s="96"/>
      <c r="R19" s="96">
        <v>0</v>
      </c>
      <c r="S19" s="96"/>
      <c r="T19" s="104">
        <f>SUM(N19:R19)</f>
        <v>0</v>
      </c>
      <c r="U19" s="96"/>
      <c r="V19" s="104">
        <f>E19++G19+I19+K19-T19</f>
        <v>0</v>
      </c>
      <c r="W19" s="96"/>
      <c r="X19" s="96">
        <v>0</v>
      </c>
      <c r="Y19" s="96"/>
      <c r="Z19" s="96">
        <f>SUM(C19:K19)-T19+X19</f>
        <v>0</v>
      </c>
      <c r="AA19" s="77"/>
      <c r="AB19" s="49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</row>
    <row r="20" spans="1:256" ht="15.75" hidden="1">
      <c r="A20" s="105" t="s">
        <v>129</v>
      </c>
      <c r="B20" s="67"/>
      <c r="C20" s="107">
        <v>0</v>
      </c>
      <c r="D20" s="96"/>
      <c r="E20" s="107">
        <v>0</v>
      </c>
      <c r="F20" s="96"/>
      <c r="G20" s="107">
        <v>0</v>
      </c>
      <c r="H20" s="96"/>
      <c r="I20" s="107">
        <v>0</v>
      </c>
      <c r="J20" s="84"/>
      <c r="K20" s="107">
        <v>0</v>
      </c>
      <c r="L20" s="84"/>
      <c r="M20" s="84"/>
      <c r="N20" s="107">
        <v>0</v>
      </c>
      <c r="O20" s="96"/>
      <c r="P20" s="107">
        <v>0</v>
      </c>
      <c r="Q20" s="96"/>
      <c r="R20" s="107">
        <v>0</v>
      </c>
      <c r="S20" s="96"/>
      <c r="T20" s="108">
        <f>SUM(N20:R20)</f>
        <v>0</v>
      </c>
      <c r="U20" s="96"/>
      <c r="V20" s="108">
        <f>E20++G20+I20+K20-T20</f>
        <v>0</v>
      </c>
      <c r="W20" s="96"/>
      <c r="X20" s="107">
        <v>0</v>
      </c>
      <c r="Y20" s="96"/>
      <c r="Z20" s="107">
        <f>SUM(C20:K20)-T20+X20</f>
        <v>0</v>
      </c>
      <c r="AA20" s="77"/>
      <c r="AB20" s="49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</row>
    <row r="21" spans="1:256" ht="15.75">
      <c r="A21" s="105"/>
      <c r="B21" s="67"/>
      <c r="C21" s="96"/>
      <c r="D21" s="96"/>
      <c r="E21" s="96"/>
      <c r="F21" s="96"/>
      <c r="G21" s="96"/>
      <c r="H21" s="96"/>
      <c r="I21" s="96"/>
      <c r="J21" s="84"/>
      <c r="K21" s="96"/>
      <c r="L21" s="84"/>
      <c r="M21" s="84"/>
      <c r="N21" s="96"/>
      <c r="O21" s="96"/>
      <c r="P21" s="96"/>
      <c r="Q21" s="96"/>
      <c r="R21" s="96"/>
      <c r="S21" s="96"/>
      <c r="T21" s="104"/>
      <c r="U21" s="96"/>
      <c r="V21" s="104"/>
      <c r="W21" s="96"/>
      <c r="X21" s="96"/>
      <c r="Y21" s="96"/>
      <c r="Z21" s="96"/>
      <c r="AA21" s="77"/>
      <c r="AB21" s="49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</row>
    <row r="22" spans="1:256" ht="25.5" customHeight="1">
      <c r="A22" s="109" t="s">
        <v>130</v>
      </c>
      <c r="B22" s="67"/>
      <c r="C22" s="99">
        <f>SUM(C17:C20)</f>
        <v>325248</v>
      </c>
      <c r="D22" s="99"/>
      <c r="E22" s="99">
        <f>SUM(E17:E20)</f>
        <v>0</v>
      </c>
      <c r="F22" s="99"/>
      <c r="G22" s="100">
        <f>SUM(G17:G20)</f>
        <v>0</v>
      </c>
      <c r="H22" s="99"/>
      <c r="I22" s="99">
        <f>SUM(I17:I20)</f>
        <v>3974263</v>
      </c>
      <c r="J22" s="101"/>
      <c r="K22" s="99">
        <f>SUM(K17:K20)</f>
        <v>0</v>
      </c>
      <c r="L22" s="101"/>
      <c r="M22" s="101"/>
      <c r="N22" s="99">
        <f>SUM(N17:N20)</f>
        <v>0</v>
      </c>
      <c r="O22" s="99"/>
      <c r="P22" s="99">
        <f>SUM(P17:P20)</f>
        <v>0</v>
      </c>
      <c r="Q22" s="99"/>
      <c r="R22" s="99">
        <f>SUM(R17:R20)</f>
        <v>3974263</v>
      </c>
      <c r="S22" s="99"/>
      <c r="T22" s="99">
        <f>SUM(T17:T20)</f>
        <v>3974263</v>
      </c>
      <c r="U22" s="99"/>
      <c r="V22" s="99">
        <f>SUM(V17:V20)</f>
        <v>0</v>
      </c>
      <c r="W22" s="99"/>
      <c r="X22" s="99">
        <f>SUM(X17:X20)</f>
        <v>0</v>
      </c>
      <c r="Y22" s="99"/>
      <c r="Z22" s="99">
        <f>SUM(Z17:Z20)</f>
        <v>325248</v>
      </c>
      <c r="AA22" s="77"/>
      <c r="AB22" s="49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pans="1:256" ht="12.6" customHeight="1">
      <c r="A23" s="82"/>
      <c r="B23" s="84"/>
      <c r="C23" s="95"/>
      <c r="D23" s="96"/>
      <c r="E23" s="95"/>
      <c r="F23" s="96"/>
      <c r="G23" s="96"/>
      <c r="H23" s="96"/>
      <c r="I23" s="95"/>
      <c r="J23" s="84"/>
      <c r="K23" s="95"/>
      <c r="L23" s="97"/>
      <c r="M23" s="97"/>
      <c r="N23" s="95"/>
      <c r="O23" s="96"/>
      <c r="P23" s="95"/>
      <c r="Q23" s="96"/>
      <c r="R23" s="95"/>
      <c r="S23" s="96"/>
      <c r="T23" s="95"/>
      <c r="U23" s="96"/>
      <c r="V23" s="95"/>
      <c r="W23" s="96"/>
      <c r="X23" s="95"/>
      <c r="Y23" s="96"/>
      <c r="Z23" s="95"/>
      <c r="AA23" s="77"/>
      <c r="AB23" s="49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pans="1:256" ht="3.75" customHeight="1">
      <c r="A24" s="85" t="s">
        <v>131</v>
      </c>
      <c r="B24" s="84"/>
      <c r="C24" s="96"/>
      <c r="D24" s="96"/>
      <c r="E24" s="96"/>
      <c r="F24" s="96"/>
      <c r="G24" s="96"/>
      <c r="H24" s="96"/>
      <c r="I24" s="96"/>
      <c r="J24" s="84"/>
      <c r="K24" s="96"/>
      <c r="L24" s="97"/>
      <c r="M24" s="97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77"/>
      <c r="AB24" s="49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</row>
    <row r="25" spans="1:256" ht="12.6" hidden="1" customHeight="1">
      <c r="A25" s="105" t="s">
        <v>129</v>
      </c>
      <c r="B25" s="84"/>
      <c r="C25" s="89">
        <v>0</v>
      </c>
      <c r="D25" s="67"/>
      <c r="E25" s="89">
        <v>0</v>
      </c>
      <c r="F25" s="89"/>
      <c r="G25" s="90">
        <v>0</v>
      </c>
      <c r="H25" s="89"/>
      <c r="I25" s="89">
        <v>0</v>
      </c>
      <c r="J25" s="84"/>
      <c r="K25" s="89">
        <v>0</v>
      </c>
      <c r="L25" s="91"/>
      <c r="M25" s="91"/>
      <c r="N25" s="89">
        <v>0</v>
      </c>
      <c r="O25" s="89"/>
      <c r="P25" s="89">
        <v>0</v>
      </c>
      <c r="Q25" s="89"/>
      <c r="R25" s="89">
        <v>0</v>
      </c>
      <c r="S25" s="89"/>
      <c r="T25" s="89">
        <f>SUM(N25:R25)</f>
        <v>0</v>
      </c>
      <c r="U25" s="89"/>
      <c r="V25" s="89">
        <f>E25++G25+I25+K25-T25</f>
        <v>0</v>
      </c>
      <c r="W25" s="89"/>
      <c r="X25" s="89">
        <v>0</v>
      </c>
      <c r="Y25" s="89"/>
      <c r="Z25" s="89">
        <f>SUM(C25:K25)-T25+X25</f>
        <v>0</v>
      </c>
      <c r="AA25" s="77"/>
      <c r="AB25" s="49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pans="1:256" ht="12.6" hidden="1" customHeight="1">
      <c r="A26" s="105"/>
      <c r="B26" s="84"/>
      <c r="C26" s="95"/>
      <c r="D26" s="96"/>
      <c r="E26" s="95"/>
      <c r="F26" s="96"/>
      <c r="G26" s="96"/>
      <c r="H26" s="96"/>
      <c r="I26" s="95"/>
      <c r="J26" s="84"/>
      <c r="K26" s="95"/>
      <c r="L26" s="97"/>
      <c r="M26" s="97"/>
      <c r="N26" s="95"/>
      <c r="O26" s="96"/>
      <c r="P26" s="95"/>
      <c r="Q26" s="96"/>
      <c r="R26" s="95"/>
      <c r="S26" s="96"/>
      <c r="T26" s="95"/>
      <c r="U26" s="96"/>
      <c r="V26" s="95"/>
      <c r="W26" s="96"/>
      <c r="X26" s="95"/>
      <c r="Y26" s="96"/>
      <c r="Z26" s="95"/>
      <c r="AA26" s="77"/>
      <c r="AB26" s="49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6" ht="12.6" hidden="1" customHeight="1">
      <c r="A27" s="110" t="s">
        <v>132</v>
      </c>
      <c r="B27" s="84"/>
      <c r="C27" s="100">
        <f>SUM(C25:C25)</f>
        <v>0</v>
      </c>
      <c r="D27" s="99"/>
      <c r="E27" s="100">
        <f>SUM(E25:E25)</f>
        <v>0</v>
      </c>
      <c r="F27" s="99"/>
      <c r="G27" s="100">
        <f>SUM(G25:G25)</f>
        <v>0</v>
      </c>
      <c r="H27" s="99"/>
      <c r="I27" s="100">
        <f>SUM(I25:I25)</f>
        <v>0</v>
      </c>
      <c r="J27" s="101"/>
      <c r="K27" s="100">
        <f>SUM(K25:K25)</f>
        <v>0</v>
      </c>
      <c r="L27" s="101"/>
      <c r="M27" s="101"/>
      <c r="N27" s="100">
        <f>SUM(N25:N25)</f>
        <v>0</v>
      </c>
      <c r="O27" s="99"/>
      <c r="P27" s="100">
        <f>SUM(P25:P25)</f>
        <v>0</v>
      </c>
      <c r="Q27" s="99"/>
      <c r="R27" s="100">
        <f>SUM(R25:R25)</f>
        <v>0</v>
      </c>
      <c r="S27" s="99"/>
      <c r="T27" s="100">
        <f>SUM(T25:T25)</f>
        <v>0</v>
      </c>
      <c r="U27" s="99"/>
      <c r="V27" s="100">
        <f>SUM(V25:V25)</f>
        <v>0</v>
      </c>
      <c r="W27" s="99"/>
      <c r="X27" s="100">
        <f>SUM(X25:X25)</f>
        <v>0</v>
      </c>
      <c r="Y27" s="99"/>
      <c r="Z27" s="100">
        <f>SUM(C27:K27)-T27+X27</f>
        <v>0</v>
      </c>
      <c r="AA27" s="77"/>
      <c r="AB27" s="49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6" ht="12.6" customHeight="1">
      <c r="A28" s="82"/>
      <c r="B28" s="84"/>
      <c r="C28" s="96"/>
      <c r="D28" s="96"/>
      <c r="E28" s="96"/>
      <c r="F28" s="96"/>
      <c r="G28" s="96"/>
      <c r="H28" s="96"/>
      <c r="I28" s="96"/>
      <c r="J28" s="84"/>
      <c r="K28" s="96"/>
      <c r="L28" s="97"/>
      <c r="M28" s="97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77"/>
      <c r="AB28" s="49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6" ht="15.75">
      <c r="A29" s="85" t="s">
        <v>133</v>
      </c>
      <c r="B29" s="84"/>
      <c r="C29" s="96"/>
      <c r="D29" s="96"/>
      <c r="E29" s="96"/>
      <c r="F29" s="96"/>
      <c r="G29" s="96"/>
      <c r="H29" s="96"/>
      <c r="I29" s="96"/>
      <c r="J29" s="84"/>
      <c r="K29" s="96"/>
      <c r="L29" s="84"/>
      <c r="M29" s="84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77"/>
      <c r="AB29" s="49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ht="15.75">
      <c r="A30" s="88" t="s">
        <v>134</v>
      </c>
      <c r="B30" s="67"/>
      <c r="C30" s="89">
        <v>3200155</v>
      </c>
      <c r="D30" s="89"/>
      <c r="E30" s="89">
        <v>200</v>
      </c>
      <c r="F30" s="89"/>
      <c r="G30" s="89">
        <v>0</v>
      </c>
      <c r="H30" s="89"/>
      <c r="I30" s="89">
        <v>0</v>
      </c>
      <c r="J30" s="111"/>
      <c r="K30" s="89">
        <v>0</v>
      </c>
      <c r="L30" s="91"/>
      <c r="M30" s="91"/>
      <c r="N30" s="89">
        <v>0</v>
      </c>
      <c r="O30" s="89"/>
      <c r="P30" s="89">
        <v>0</v>
      </c>
      <c r="Q30" s="89"/>
      <c r="R30" s="89">
        <v>0</v>
      </c>
      <c r="S30" s="89"/>
      <c r="T30" s="112">
        <f t="shared" ref="T30:T36" si="0">SUM(N30:R30)</f>
        <v>0</v>
      </c>
      <c r="U30" s="89"/>
      <c r="V30" s="112">
        <f>E30++G30+I30+K30-T30</f>
        <v>200</v>
      </c>
      <c r="W30" s="89"/>
      <c r="X30" s="89">
        <v>0</v>
      </c>
      <c r="Y30" s="89"/>
      <c r="Z30" s="89">
        <f t="shared" ref="Z30:Z36" si="1">SUM(C30:K30)-T30+X30</f>
        <v>3200355</v>
      </c>
      <c r="AA30" s="77"/>
      <c r="AB30" s="49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256" ht="12.6" hidden="1" customHeight="1">
      <c r="A31" s="88" t="s">
        <v>135</v>
      </c>
      <c r="B31" s="67"/>
      <c r="C31" s="96"/>
      <c r="D31" s="96"/>
      <c r="E31" s="96"/>
      <c r="F31" s="96"/>
      <c r="G31" s="96"/>
      <c r="H31" s="96"/>
      <c r="I31" s="96"/>
      <c r="J31" s="97"/>
      <c r="K31" s="96"/>
      <c r="L31" s="84"/>
      <c r="M31" s="84"/>
      <c r="N31" s="96"/>
      <c r="O31" s="96"/>
      <c r="P31" s="96"/>
      <c r="Q31" s="96"/>
      <c r="R31" s="96"/>
      <c r="S31" s="96"/>
      <c r="T31" s="104">
        <f t="shared" si="0"/>
        <v>0</v>
      </c>
      <c r="U31" s="96"/>
      <c r="V31" s="104">
        <f t="shared" ref="V31:V36" si="2">E31+I31+K31-T31</f>
        <v>0</v>
      </c>
      <c r="W31" s="96"/>
      <c r="X31" s="96"/>
      <c r="Y31" s="96"/>
      <c r="Z31" s="96">
        <f t="shared" si="1"/>
        <v>0</v>
      </c>
      <c r="AA31" s="77"/>
      <c r="AB31" s="49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6" ht="13.5" customHeight="1">
      <c r="A32" s="88" t="s">
        <v>136</v>
      </c>
      <c r="B32" s="67"/>
      <c r="C32" s="96">
        <v>105000</v>
      </c>
      <c r="D32" s="96"/>
      <c r="E32" s="96">
        <v>105000</v>
      </c>
      <c r="F32" s="96"/>
      <c r="G32" s="96">
        <v>0</v>
      </c>
      <c r="H32" s="96"/>
      <c r="I32" s="96">
        <v>0</v>
      </c>
      <c r="J32" s="97"/>
      <c r="K32" s="96">
        <v>0</v>
      </c>
      <c r="L32" s="84"/>
      <c r="M32" s="84"/>
      <c r="N32" s="96">
        <v>0</v>
      </c>
      <c r="O32" s="96"/>
      <c r="P32" s="96">
        <v>0</v>
      </c>
      <c r="Q32" s="96"/>
      <c r="R32" s="96">
        <v>0</v>
      </c>
      <c r="S32" s="96"/>
      <c r="T32" s="104">
        <f t="shared" si="0"/>
        <v>0</v>
      </c>
      <c r="U32" s="96"/>
      <c r="V32" s="104">
        <f t="shared" si="2"/>
        <v>105000</v>
      </c>
      <c r="W32" s="96"/>
      <c r="X32" s="96">
        <v>0</v>
      </c>
      <c r="Y32" s="96"/>
      <c r="Z32" s="96">
        <f t="shared" si="1"/>
        <v>210000</v>
      </c>
      <c r="AA32" s="77"/>
      <c r="AB32" s="49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256" ht="13.5" hidden="1" customHeight="1">
      <c r="A33" s="88" t="s">
        <v>137</v>
      </c>
      <c r="B33" s="67"/>
      <c r="C33" s="96">
        <v>0</v>
      </c>
      <c r="D33" s="96"/>
      <c r="E33" s="113">
        <v>0</v>
      </c>
      <c r="F33" s="113"/>
      <c r="G33" s="113">
        <v>0</v>
      </c>
      <c r="H33" s="96"/>
      <c r="I33" s="96">
        <v>0</v>
      </c>
      <c r="J33" s="97"/>
      <c r="K33" s="96">
        <v>0</v>
      </c>
      <c r="L33" s="84"/>
      <c r="M33" s="84"/>
      <c r="N33" s="96">
        <v>0</v>
      </c>
      <c r="O33" s="96"/>
      <c r="P33" s="96">
        <v>0</v>
      </c>
      <c r="Q33" s="96"/>
      <c r="R33" s="96">
        <v>0</v>
      </c>
      <c r="S33" s="96"/>
      <c r="T33" s="104">
        <f t="shared" si="0"/>
        <v>0</v>
      </c>
      <c r="U33" s="96"/>
      <c r="V33" s="104">
        <f t="shared" si="2"/>
        <v>0</v>
      </c>
      <c r="W33" s="96"/>
      <c r="X33" s="96">
        <v>0</v>
      </c>
      <c r="Y33" s="96"/>
      <c r="Z33" s="96">
        <f t="shared" si="1"/>
        <v>0</v>
      </c>
      <c r="AA33" s="77"/>
      <c r="AB33" s="49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</row>
    <row r="34" spans="1:256" ht="13.5" customHeight="1">
      <c r="A34" s="88" t="s">
        <v>138</v>
      </c>
      <c r="B34" s="67"/>
      <c r="C34" s="96">
        <v>10062964</v>
      </c>
      <c r="D34" s="96"/>
      <c r="E34" s="104">
        <v>0</v>
      </c>
      <c r="F34" s="104"/>
      <c r="G34" s="104">
        <v>0</v>
      </c>
      <c r="H34" s="96"/>
      <c r="I34" s="104">
        <v>0</v>
      </c>
      <c r="J34" s="96"/>
      <c r="K34" s="96">
        <v>-386280</v>
      </c>
      <c r="L34" s="96"/>
      <c r="M34" s="96"/>
      <c r="N34" s="96">
        <v>9676684</v>
      </c>
      <c r="O34" s="96"/>
      <c r="P34" s="96">
        <v>0</v>
      </c>
      <c r="Q34" s="96"/>
      <c r="R34" s="96">
        <v>0</v>
      </c>
      <c r="S34" s="96"/>
      <c r="T34" s="104">
        <f t="shared" si="0"/>
        <v>9676684</v>
      </c>
      <c r="U34" s="96"/>
      <c r="V34" s="104">
        <f t="shared" si="2"/>
        <v>-10062964</v>
      </c>
      <c r="W34" s="96"/>
      <c r="X34" s="96">
        <v>0</v>
      </c>
      <c r="Y34" s="96"/>
      <c r="Z34" s="96">
        <f t="shared" si="1"/>
        <v>0</v>
      </c>
      <c r="AA34" s="77"/>
      <c r="AB34" s="49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</row>
    <row r="35" spans="1:256" ht="13.5" customHeight="1">
      <c r="A35" s="88" t="s">
        <v>139</v>
      </c>
      <c r="B35" s="67"/>
      <c r="C35" s="96">
        <v>0</v>
      </c>
      <c r="D35" s="96"/>
      <c r="E35" s="104">
        <v>0</v>
      </c>
      <c r="F35" s="104"/>
      <c r="G35" s="104">
        <v>42210000</v>
      </c>
      <c r="H35" s="96"/>
      <c r="I35" s="104">
        <v>0</v>
      </c>
      <c r="J35" s="96"/>
      <c r="K35" s="96">
        <v>0</v>
      </c>
      <c r="L35" s="96"/>
      <c r="M35" s="96"/>
      <c r="N35" s="96">
        <v>0</v>
      </c>
      <c r="O35" s="96"/>
      <c r="P35" s="96">
        <v>29119640</v>
      </c>
      <c r="Q35" s="96"/>
      <c r="R35" s="96">
        <v>0</v>
      </c>
      <c r="S35" s="96"/>
      <c r="T35" s="104">
        <f t="shared" si="0"/>
        <v>29119640</v>
      </c>
      <c r="U35" s="96"/>
      <c r="V35" s="104">
        <f t="shared" si="2"/>
        <v>-29119640</v>
      </c>
      <c r="W35" s="96"/>
      <c r="X35" s="96"/>
      <c r="Y35" s="96"/>
      <c r="Z35" s="96">
        <f t="shared" si="1"/>
        <v>13090360</v>
      </c>
      <c r="AA35" s="77"/>
      <c r="AB35" s="49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</row>
    <row r="36" spans="1:256" ht="13.5" customHeight="1">
      <c r="A36" s="88" t="s">
        <v>140</v>
      </c>
      <c r="B36" s="67"/>
      <c r="C36" s="96">
        <v>0</v>
      </c>
      <c r="D36" s="96"/>
      <c r="E36" s="104">
        <v>0</v>
      </c>
      <c r="F36" s="104"/>
      <c r="G36" s="104">
        <v>40784490</v>
      </c>
      <c r="H36" s="96"/>
      <c r="I36" s="104">
        <v>0</v>
      </c>
      <c r="J36" s="96"/>
      <c r="K36" s="107">
        <v>0</v>
      </c>
      <c r="L36" s="84"/>
      <c r="M36" s="84"/>
      <c r="N36" s="107">
        <v>0</v>
      </c>
      <c r="O36" s="96"/>
      <c r="P36" s="107">
        <v>14411320</v>
      </c>
      <c r="Q36" s="96"/>
      <c r="R36" s="107">
        <v>0</v>
      </c>
      <c r="S36" s="96"/>
      <c r="T36" s="108">
        <f t="shared" si="0"/>
        <v>14411320</v>
      </c>
      <c r="U36" s="96"/>
      <c r="V36" s="108">
        <f t="shared" si="2"/>
        <v>-14411320</v>
      </c>
      <c r="W36" s="96"/>
      <c r="X36" s="107">
        <v>0</v>
      </c>
      <c r="Y36" s="96"/>
      <c r="Z36" s="107">
        <f t="shared" si="1"/>
        <v>26373170</v>
      </c>
      <c r="AA36" s="77"/>
      <c r="AB36" s="49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</row>
    <row r="37" spans="1:256" ht="15.75">
      <c r="A37" s="82"/>
      <c r="B37" s="84"/>
      <c r="C37" s="95"/>
      <c r="D37" s="96"/>
      <c r="E37" s="95"/>
      <c r="F37" s="96"/>
      <c r="G37" s="95"/>
      <c r="H37" s="96"/>
      <c r="I37" s="95"/>
      <c r="J37" s="84"/>
      <c r="K37" s="96"/>
      <c r="L37" s="97"/>
      <c r="M37" s="97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77"/>
      <c r="AB37" s="49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</row>
    <row r="38" spans="1:256" ht="12.6" customHeight="1">
      <c r="A38" s="98" t="s">
        <v>141</v>
      </c>
      <c r="B38" s="84"/>
      <c r="C38" s="114">
        <f>SUM(C30:C36)</f>
        <v>13368119</v>
      </c>
      <c r="D38" s="104"/>
      <c r="E38" s="114">
        <f>SUM(E30:E36)</f>
        <v>105200</v>
      </c>
      <c r="F38" s="114"/>
      <c r="G38" s="114">
        <f>SUM(G30:G36)</f>
        <v>82994490</v>
      </c>
      <c r="H38" s="104"/>
      <c r="I38" s="114">
        <f>SUM(I30:I36)</f>
        <v>0</v>
      </c>
      <c r="J38" s="84"/>
      <c r="K38" s="114">
        <f>SUM(K30:K36)</f>
        <v>-386280</v>
      </c>
      <c r="L38" s="101"/>
      <c r="M38" s="101"/>
      <c r="N38" s="114">
        <f>SUM(N30:N36)</f>
        <v>9676684</v>
      </c>
      <c r="O38" s="99"/>
      <c r="P38" s="114">
        <f>SUM(P30:P36)</f>
        <v>43530960</v>
      </c>
      <c r="Q38" s="99"/>
      <c r="R38" s="114">
        <f>SUM(R30:R36)</f>
        <v>0</v>
      </c>
      <c r="S38" s="99"/>
      <c r="T38" s="114">
        <f>SUM(T30:T36)</f>
        <v>53207644</v>
      </c>
      <c r="U38" s="99"/>
      <c r="V38" s="114">
        <f>SUM(V30:V36)</f>
        <v>-53488724</v>
      </c>
      <c r="W38" s="99"/>
      <c r="X38" s="114">
        <f>SUM(X30:X36)</f>
        <v>0</v>
      </c>
      <c r="Y38" s="99"/>
      <c r="Z38" s="114">
        <f>SUM(Z30:Z36)</f>
        <v>42873885</v>
      </c>
      <c r="AA38" s="77"/>
      <c r="AB38" s="49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</row>
    <row r="39" spans="1:256" ht="13.15" customHeight="1">
      <c r="A39" s="82"/>
      <c r="B39" s="84"/>
      <c r="C39" s="95"/>
      <c r="D39" s="96"/>
      <c r="E39" s="95"/>
      <c r="F39" s="96"/>
      <c r="G39" s="95"/>
      <c r="H39" s="96"/>
      <c r="I39" s="95"/>
      <c r="J39" s="84"/>
      <c r="K39" s="95"/>
      <c r="L39" s="84"/>
      <c r="M39" s="84"/>
      <c r="N39" s="95"/>
      <c r="O39" s="96"/>
      <c r="P39" s="95"/>
      <c r="Q39" s="96"/>
      <c r="R39" s="95"/>
      <c r="S39" s="96"/>
      <c r="T39" s="95"/>
      <c r="U39" s="96"/>
      <c r="V39" s="95"/>
      <c r="W39" s="96"/>
      <c r="X39" s="95"/>
      <c r="Y39" s="96"/>
      <c r="Z39" s="95"/>
      <c r="AA39" s="77"/>
      <c r="AB39" s="49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</row>
    <row r="40" spans="1:256" ht="14.45" customHeight="1" thickBot="1">
      <c r="A40" s="98" t="s">
        <v>142</v>
      </c>
      <c r="B40" s="96"/>
      <c r="C40" s="115">
        <f>SUM(C13,C22,C25,C38)</f>
        <v>16187937</v>
      </c>
      <c r="D40" s="89"/>
      <c r="E40" s="115">
        <f>SUM(E13,E22,E25,E38)</f>
        <v>5841400</v>
      </c>
      <c r="F40" s="99"/>
      <c r="G40" s="115">
        <f>SUM(G13,G22,G25,G38)</f>
        <v>82994490</v>
      </c>
      <c r="H40" s="89"/>
      <c r="I40" s="115">
        <f>SUM(I13,I22,I25,I38)</f>
        <v>4360543</v>
      </c>
      <c r="J40" s="91"/>
      <c r="K40" s="115">
        <f>SUM(K13,K22,K25,K38)</f>
        <v>-4360543</v>
      </c>
      <c r="L40" s="91"/>
      <c r="M40" s="91"/>
      <c r="N40" s="115">
        <f>SUM(N13,N22,N25,N38)</f>
        <v>11001140</v>
      </c>
      <c r="O40" s="89"/>
      <c r="P40" s="115">
        <f>SUM(P13,P22,P25,P38)</f>
        <v>43530960</v>
      </c>
      <c r="Q40" s="89"/>
      <c r="R40" s="115">
        <f>SUM(R13,R22,R25,R38)</f>
        <v>3974263</v>
      </c>
      <c r="S40" s="89"/>
      <c r="T40" s="115">
        <f>SUM(T13,T22,T25,T38)</f>
        <v>58506363</v>
      </c>
      <c r="U40" s="89"/>
      <c r="V40" s="115">
        <f>SUM(V13,V22,V25,V38)</f>
        <v>-52664963</v>
      </c>
      <c r="W40" s="89"/>
      <c r="X40" s="115">
        <f>SUM(X13,X22,X25,X38)</f>
        <v>0</v>
      </c>
      <c r="Y40" s="99"/>
      <c r="Z40" s="115">
        <f>SUM(Z13,Z22,Z25,Z38)</f>
        <v>46517464</v>
      </c>
      <c r="AA40" s="92"/>
      <c r="AB40" s="93"/>
      <c r="AC40" s="116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</row>
    <row r="41" spans="1:256" ht="12.6" customHeight="1" thickTop="1">
      <c r="A41" s="117"/>
      <c r="B41" s="118"/>
      <c r="C41" s="118"/>
      <c r="D41" s="118"/>
      <c r="E41" s="118"/>
      <c r="F41" s="118"/>
      <c r="G41" s="118"/>
      <c r="H41" s="118"/>
      <c r="I41" s="118"/>
      <c r="J41" s="119"/>
      <c r="K41" s="118"/>
      <c r="L41" s="119"/>
      <c r="M41" s="119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2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</row>
    <row r="42" spans="1:256" ht="12.6" customHeight="1">
      <c r="I42" s="121"/>
      <c r="J42" s="122"/>
      <c r="L42" s="122"/>
      <c r="M42" s="122"/>
      <c r="N42" s="51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</row>
    <row r="43" spans="1:256" ht="12.6" customHeight="1">
      <c r="J43" s="122"/>
      <c r="L43" s="122"/>
      <c r="M43" s="122"/>
      <c r="N43" s="51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</row>
    <row r="44" spans="1:256" s="50" customFormat="1" ht="12.6" customHeight="1">
      <c r="J44" s="122"/>
      <c r="K44" s="51"/>
      <c r="L44" s="122"/>
      <c r="M44" s="122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123"/>
      <c r="Z44" s="51"/>
    </row>
    <row r="45" spans="1:256" s="50" customFormat="1" ht="12.6" customHeight="1">
      <c r="J45" s="122"/>
      <c r="K45" s="51"/>
      <c r="L45" s="122"/>
      <c r="M45" s="122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123"/>
      <c r="Z45" s="51"/>
    </row>
    <row r="46" spans="1:256" s="50" customFormat="1" ht="12.6" customHeight="1">
      <c r="J46" s="122"/>
      <c r="L46" s="122"/>
      <c r="M46" s="122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123"/>
      <c r="Z46" s="51"/>
    </row>
    <row r="47" spans="1:256" s="50" customFormat="1" ht="12.6" customHeight="1">
      <c r="J47" s="122"/>
      <c r="K47" s="51"/>
      <c r="L47" s="122"/>
      <c r="M47" s="122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123"/>
      <c r="Z47" s="51"/>
    </row>
    <row r="48" spans="1:256" s="50" customFormat="1" ht="12.6" customHeight="1">
      <c r="J48" s="122"/>
      <c r="K48" s="51"/>
      <c r="L48" s="122"/>
      <c r="M48" s="122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123"/>
      <c r="Z48" s="51"/>
    </row>
    <row r="49" spans="10:26" s="50" customFormat="1" ht="12.6" customHeight="1">
      <c r="J49" s="122"/>
      <c r="K49" s="51"/>
      <c r="L49" s="122"/>
      <c r="M49" s="122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123"/>
      <c r="Z49" s="51"/>
    </row>
    <row r="50" spans="10:26" s="50" customFormat="1" ht="12.6" customHeight="1">
      <c r="J50" s="122"/>
      <c r="K50" s="51"/>
      <c r="L50" s="122"/>
      <c r="M50" s="122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123"/>
      <c r="Z50" s="51"/>
    </row>
    <row r="51" spans="10:26" s="50" customFormat="1" ht="12.6" customHeight="1">
      <c r="J51" s="122"/>
      <c r="K51" s="51"/>
      <c r="L51" s="122"/>
      <c r="M51" s="122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123"/>
      <c r="Z51" s="51"/>
    </row>
    <row r="52" spans="10:26" s="50" customFormat="1" ht="12.6" customHeight="1">
      <c r="J52" s="122"/>
      <c r="K52" s="51"/>
      <c r="L52" s="122"/>
      <c r="M52" s="122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123"/>
      <c r="Z52" s="51"/>
    </row>
    <row r="53" spans="10:26" s="50" customFormat="1" ht="12.6" customHeight="1">
      <c r="J53" s="122"/>
      <c r="K53" s="51"/>
      <c r="L53" s="122"/>
      <c r="M53" s="122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123"/>
      <c r="Z53" s="51"/>
    </row>
    <row r="54" spans="10:26" s="50" customFormat="1" ht="12.6" customHeight="1">
      <c r="J54" s="122"/>
      <c r="K54" s="51"/>
      <c r="L54" s="122"/>
      <c r="M54" s="122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123"/>
      <c r="Z54" s="51"/>
    </row>
    <row r="55" spans="10:26" s="50" customFormat="1" ht="12.6" customHeight="1">
      <c r="J55" s="122"/>
      <c r="K55" s="51"/>
      <c r="L55" s="122"/>
      <c r="M55" s="122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123"/>
      <c r="Z55" s="51"/>
    </row>
    <row r="56" spans="10:26" s="50" customFormat="1" ht="12.6" customHeight="1">
      <c r="J56" s="122"/>
      <c r="K56" s="51"/>
      <c r="L56" s="122"/>
      <c r="M56" s="122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123"/>
      <c r="Z56" s="51"/>
    </row>
    <row r="57" spans="10:26" s="50" customFormat="1" ht="12.6" customHeight="1">
      <c r="J57" s="122"/>
      <c r="K57" s="51"/>
      <c r="L57" s="122"/>
      <c r="M57" s="122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123"/>
      <c r="Z57" s="51"/>
    </row>
    <row r="58" spans="10:26" s="50" customFormat="1" ht="12.6" customHeight="1">
      <c r="J58" s="122"/>
      <c r="K58" s="51"/>
      <c r="L58" s="122"/>
      <c r="M58" s="122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123"/>
      <c r="Z58" s="51"/>
    </row>
    <row r="59" spans="10:26" s="50" customFormat="1" ht="12.6" customHeight="1">
      <c r="J59" s="122"/>
      <c r="K59" s="51"/>
      <c r="L59" s="122"/>
      <c r="M59" s="122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123"/>
      <c r="Z59" s="51"/>
    </row>
    <row r="60" spans="10:26" s="50" customFormat="1" ht="12.6" customHeight="1">
      <c r="J60" s="122"/>
      <c r="K60" s="51"/>
      <c r="L60" s="122"/>
      <c r="M60" s="122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123"/>
      <c r="Z60" s="51"/>
    </row>
    <row r="61" spans="10:26" s="50" customFormat="1" ht="15.75">
      <c r="J61" s="122"/>
      <c r="K61" s="51"/>
      <c r="L61" s="122"/>
      <c r="M61" s="122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123"/>
      <c r="Z61" s="51"/>
    </row>
    <row r="62" spans="10:26" s="50" customFormat="1" ht="15.75">
      <c r="J62" s="122"/>
      <c r="K62" s="51"/>
      <c r="L62" s="122"/>
      <c r="M62" s="122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123"/>
      <c r="Z62" s="51"/>
    </row>
    <row r="63" spans="10:26" s="50" customFormat="1" ht="15.75">
      <c r="J63" s="122"/>
      <c r="K63" s="51"/>
      <c r="L63" s="122"/>
      <c r="M63" s="122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123"/>
      <c r="Z63" s="51"/>
    </row>
    <row r="64" spans="10:26" s="50" customFormat="1" ht="15.75">
      <c r="J64" s="122"/>
      <c r="K64" s="51"/>
      <c r="L64" s="122"/>
      <c r="M64" s="122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123"/>
      <c r="Z64" s="51"/>
    </row>
    <row r="65" spans="10:256" s="50" customFormat="1" ht="15.75">
      <c r="J65" s="122"/>
      <c r="K65" s="51"/>
      <c r="L65" s="122"/>
      <c r="M65" s="122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123"/>
      <c r="Z65" s="51"/>
    </row>
    <row r="66" spans="10:256" s="50" customFormat="1" ht="15.75">
      <c r="J66" s="122"/>
      <c r="K66" s="51"/>
      <c r="L66" s="122"/>
      <c r="M66" s="122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123"/>
      <c r="Z66" s="51"/>
    </row>
    <row r="67" spans="10:256" s="50" customFormat="1" ht="15.75">
      <c r="J67" s="122"/>
      <c r="K67" s="51"/>
      <c r="L67" s="122"/>
      <c r="M67" s="122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123"/>
      <c r="Z67" s="51"/>
    </row>
    <row r="68" spans="10:256" s="50" customFormat="1" ht="15.75">
      <c r="J68" s="122"/>
      <c r="K68" s="51"/>
      <c r="L68" s="122"/>
      <c r="M68" s="122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123"/>
      <c r="Z68" s="51"/>
    </row>
    <row r="69" spans="10:256" s="50" customFormat="1" ht="15.75">
      <c r="J69" s="122"/>
      <c r="K69" s="51"/>
      <c r="L69" s="122"/>
      <c r="M69" s="122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123"/>
      <c r="Z69" s="51"/>
    </row>
    <row r="70" spans="10:256" s="50" customFormat="1" ht="15.75">
      <c r="J70" s="122"/>
      <c r="K70" s="51"/>
      <c r="L70" s="122"/>
      <c r="M70" s="122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123"/>
      <c r="Z70" s="51"/>
    </row>
    <row r="71" spans="10:256" s="50" customFormat="1" ht="15.75">
      <c r="J71" s="122"/>
      <c r="K71" s="51"/>
      <c r="L71" s="122"/>
      <c r="M71" s="122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123"/>
      <c r="Z71" s="51"/>
    </row>
    <row r="72" spans="10:256" s="50" customFormat="1" ht="15.75">
      <c r="J72" s="122"/>
      <c r="K72" s="51"/>
      <c r="L72" s="122"/>
      <c r="M72" s="122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123"/>
      <c r="Z72" s="51"/>
    </row>
    <row r="73" spans="10:256" s="50" customFormat="1" ht="15.75">
      <c r="J73" s="122"/>
      <c r="K73" s="51"/>
      <c r="L73" s="122"/>
      <c r="M73" s="122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123"/>
      <c r="Z73" s="51"/>
    </row>
    <row r="74" spans="10:256" s="50" customFormat="1" ht="15.75">
      <c r="J74" s="122"/>
      <c r="K74" s="51"/>
      <c r="L74" s="122"/>
      <c r="M74" s="122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123"/>
      <c r="Z74" s="51"/>
    </row>
    <row r="75" spans="10:256" s="50" customFormat="1" ht="15.75">
      <c r="J75" s="122"/>
      <c r="K75" s="51"/>
      <c r="L75" s="122"/>
      <c r="M75" s="122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123"/>
      <c r="Z75" s="51"/>
    </row>
    <row r="76" spans="10:256" ht="15.75">
      <c r="J76" s="122"/>
      <c r="L76" s="122"/>
      <c r="M76" s="122"/>
      <c r="N76" s="51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</row>
    <row r="77" spans="10:256" ht="15.75">
      <c r="J77" s="122"/>
      <c r="L77" s="122"/>
      <c r="M77" s="122"/>
      <c r="N77" s="51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</row>
    <row r="78" spans="10:256" ht="15.75">
      <c r="J78" s="122"/>
      <c r="L78" s="122"/>
      <c r="M78" s="122"/>
      <c r="N78" s="51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</row>
    <row r="79" spans="10:256" ht="15.75">
      <c r="J79" s="122"/>
      <c r="L79" s="122"/>
      <c r="M79" s="122"/>
      <c r="N79" s="51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</row>
    <row r="80" spans="10:256" ht="15.75">
      <c r="J80" s="122"/>
      <c r="L80" s="122"/>
      <c r="M80" s="122"/>
      <c r="N80" s="51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</row>
    <row r="81" spans="1:256" ht="15.75">
      <c r="J81" s="122"/>
      <c r="L81" s="122"/>
      <c r="M81" s="122"/>
      <c r="N81" s="51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</row>
    <row r="82" spans="1:256" ht="15.75">
      <c r="J82" s="122"/>
      <c r="L82" s="122"/>
      <c r="M82" s="122"/>
      <c r="N82" s="51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</row>
    <row r="83" spans="1:256" ht="15.75">
      <c r="J83" s="122"/>
      <c r="L83" s="122"/>
      <c r="M83" s="122"/>
      <c r="N83" s="51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</row>
    <row r="84" spans="1:256" ht="15.75">
      <c r="J84" s="122"/>
      <c r="L84" s="122"/>
      <c r="M84" s="122"/>
      <c r="N84" s="51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</row>
    <row r="85" spans="1:256" ht="15.75">
      <c r="J85" s="122"/>
      <c r="L85" s="122"/>
      <c r="M85" s="122"/>
      <c r="N85" s="51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</row>
    <row r="86" spans="1:256" ht="15.75">
      <c r="J86" s="122"/>
      <c r="L86" s="122"/>
      <c r="M86" s="122"/>
      <c r="N86" s="51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</row>
    <row r="87" spans="1:256" ht="15.75">
      <c r="J87" s="122"/>
      <c r="L87" s="122"/>
      <c r="M87" s="122"/>
      <c r="N87" s="51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</row>
    <row r="88" spans="1:256" ht="15.75">
      <c r="J88" s="122"/>
      <c r="L88" s="122"/>
      <c r="M88" s="122"/>
      <c r="N88" s="51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</row>
    <row r="89" spans="1:256" ht="15.75">
      <c r="J89" s="122"/>
      <c r="L89" s="122"/>
      <c r="M89" s="122"/>
      <c r="N89" s="51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</row>
    <row r="90" spans="1:256" ht="15.75"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</row>
    <row r="91" spans="1:256" ht="15.75">
      <c r="A91" s="50"/>
      <c r="B91" s="50"/>
      <c r="C91" s="50"/>
      <c r="D91" s="50"/>
      <c r="E91" s="50"/>
      <c r="F91" s="50"/>
      <c r="G91" s="50"/>
      <c r="H91" s="50"/>
      <c r="I91" s="50"/>
      <c r="J91" s="50"/>
      <c r="L91" s="50"/>
      <c r="M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49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</row>
    <row r="92" spans="1:256" ht="15.75">
      <c r="A92" s="50"/>
      <c r="B92" s="50"/>
      <c r="C92" s="50"/>
      <c r="D92" s="50"/>
      <c r="E92" s="50"/>
      <c r="F92" s="50"/>
      <c r="G92" s="50"/>
      <c r="H92" s="50"/>
      <c r="I92" s="50"/>
      <c r="J92" s="50"/>
      <c r="L92" s="50"/>
      <c r="M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49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</row>
    <row r="93" spans="1:256" ht="15.75">
      <c r="A93" s="50"/>
      <c r="B93" s="50"/>
      <c r="C93" s="50"/>
      <c r="D93" s="50"/>
      <c r="E93" s="50"/>
      <c r="F93" s="50"/>
      <c r="G93" s="50"/>
      <c r="H93" s="50"/>
      <c r="I93" s="50"/>
      <c r="J93" s="50"/>
      <c r="L93" s="50"/>
      <c r="M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49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</row>
    <row r="94" spans="1:256" ht="15.75">
      <c r="A94" s="50"/>
      <c r="B94" s="50"/>
      <c r="C94" s="50"/>
      <c r="D94" s="50"/>
      <c r="E94" s="50"/>
      <c r="F94" s="50"/>
      <c r="G94" s="50"/>
      <c r="H94" s="50"/>
      <c r="I94" s="50"/>
      <c r="J94" s="50"/>
      <c r="L94" s="50"/>
      <c r="M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49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</row>
    <row r="95" spans="1:256" ht="15.75">
      <c r="A95" s="50"/>
      <c r="B95" s="50"/>
      <c r="C95" s="50"/>
      <c r="D95" s="50"/>
      <c r="E95" s="50"/>
      <c r="F95" s="50"/>
      <c r="G95" s="50"/>
      <c r="H95" s="50"/>
      <c r="I95" s="50"/>
      <c r="J95" s="50"/>
      <c r="L95" s="50"/>
      <c r="M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49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</row>
    <row r="96" spans="1:256" ht="15.75">
      <c r="A96" s="50"/>
      <c r="B96" s="50"/>
      <c r="C96" s="50"/>
      <c r="D96" s="50"/>
      <c r="E96" s="50"/>
      <c r="F96" s="50"/>
      <c r="G96" s="50"/>
      <c r="H96" s="50"/>
      <c r="I96" s="50"/>
      <c r="J96" s="50"/>
      <c r="L96" s="50"/>
      <c r="M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49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</row>
    <row r="97" spans="1:256" ht="15.75">
      <c r="A97" s="50"/>
      <c r="B97" s="50"/>
      <c r="C97" s="50"/>
      <c r="D97" s="50"/>
      <c r="E97" s="50"/>
      <c r="F97" s="50"/>
      <c r="G97" s="50"/>
      <c r="H97" s="50"/>
      <c r="I97" s="50"/>
      <c r="J97" s="50"/>
      <c r="L97" s="50"/>
      <c r="M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49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</row>
    <row r="98" spans="1:256" ht="15.75">
      <c r="A98" s="50"/>
      <c r="B98" s="50"/>
      <c r="C98" s="50"/>
      <c r="D98" s="50"/>
      <c r="E98" s="50"/>
      <c r="F98" s="50"/>
      <c r="G98" s="50"/>
      <c r="H98" s="50"/>
      <c r="I98" s="50"/>
      <c r="J98" s="50"/>
      <c r="L98" s="50"/>
      <c r="M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49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</row>
    <row r="99" spans="1:256" ht="15.75">
      <c r="A99" s="50"/>
      <c r="B99" s="50"/>
      <c r="C99" s="50"/>
      <c r="D99" s="50"/>
      <c r="E99" s="50"/>
      <c r="F99" s="50"/>
      <c r="G99" s="50"/>
      <c r="H99" s="50"/>
      <c r="I99" s="50"/>
      <c r="J99" s="50"/>
      <c r="L99" s="50"/>
      <c r="M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49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</row>
    <row r="100" spans="1:256" ht="15.7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L100" s="50"/>
      <c r="M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49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</row>
    <row r="101" spans="1:256" ht="15.7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L101" s="50"/>
      <c r="M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49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</row>
    <row r="102" spans="1:256" ht="15.7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L102" s="50"/>
      <c r="M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49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</row>
    <row r="103" spans="1:256" ht="15.7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L103" s="50"/>
      <c r="M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49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</row>
    <row r="104" spans="1:256" ht="15.7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L104" s="50"/>
      <c r="M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49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</row>
    <row r="105" spans="1:256" ht="15.7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L105" s="50"/>
      <c r="M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49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</row>
    <row r="106" spans="1:256" ht="15.7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L106" s="50"/>
      <c r="M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49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</row>
    <row r="107" spans="1:256" ht="15.7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L107" s="50"/>
      <c r="M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49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</row>
    <row r="108" spans="1:256" ht="15.7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L108" s="50"/>
      <c r="M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49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</row>
    <row r="109" spans="1:256" ht="15.7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L109" s="50"/>
      <c r="M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49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</row>
    <row r="110" spans="1:256" ht="15.7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L110" s="50"/>
      <c r="M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49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</row>
    <row r="111" spans="1:256" ht="15.7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L111" s="50"/>
      <c r="M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49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</row>
    <row r="112" spans="1:256" ht="15.7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L112" s="50"/>
      <c r="M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49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</row>
    <row r="113" spans="1:256" ht="15.7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L113" s="50"/>
      <c r="M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49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</row>
    <row r="114" spans="1:256" ht="15.7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L114" s="50"/>
      <c r="M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49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</row>
    <row r="115" spans="1:256" ht="15.7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L115" s="50"/>
      <c r="M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49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</row>
    <row r="116" spans="1:256" ht="15.7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L116" s="50"/>
      <c r="M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49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</row>
    <row r="117" spans="1:256" ht="11.2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L117" s="50"/>
      <c r="M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49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</row>
    <row r="118" spans="1:256" ht="11.2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L118" s="50"/>
      <c r="M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49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</row>
    <row r="119" spans="1:256" ht="11.2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L119" s="50"/>
      <c r="M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49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  <c r="IV119" s="50"/>
    </row>
    <row r="120" spans="1:256" ht="11.2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L120" s="50"/>
      <c r="M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49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</row>
    <row r="121" spans="1:256" ht="11.2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L121" s="50"/>
      <c r="M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49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</row>
    <row r="122" spans="1:256" ht="11.2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L122" s="50"/>
      <c r="M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49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  <c r="IV122" s="50"/>
    </row>
    <row r="123" spans="1:256" ht="11.2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L123" s="50"/>
      <c r="M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49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</row>
    <row r="124" spans="1:256" ht="11.2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L124" s="50"/>
      <c r="M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49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  <c r="IV124" s="50"/>
    </row>
    <row r="125" spans="1:256" ht="11.2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L125" s="50"/>
      <c r="M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49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  <c r="IV125" s="50"/>
    </row>
    <row r="126" spans="1:256" ht="11.2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L126" s="50"/>
      <c r="M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49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  <c r="IV126" s="50"/>
    </row>
    <row r="127" spans="1:256" ht="11.2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L127" s="50"/>
      <c r="M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49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  <c r="IV127" s="50"/>
    </row>
    <row r="128" spans="1:256" ht="11.2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L128" s="50"/>
      <c r="M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49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  <c r="IV128" s="50"/>
    </row>
    <row r="129" spans="1:256" ht="11.2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L129" s="50"/>
      <c r="M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49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  <c r="IV129" s="50"/>
    </row>
    <row r="130" spans="1:256" ht="11.2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L130" s="50"/>
      <c r="M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49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  <c r="IV130" s="50"/>
    </row>
    <row r="131" spans="1:256" ht="11.2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L131" s="50"/>
      <c r="M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49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  <c r="IV131" s="50"/>
    </row>
    <row r="132" spans="1:256" ht="11.2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L132" s="50"/>
      <c r="M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49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  <c r="IV132" s="50"/>
    </row>
    <row r="133" spans="1:256" ht="11.2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L133" s="50"/>
      <c r="M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49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  <c r="IV133" s="50"/>
    </row>
    <row r="134" spans="1:256" ht="11.2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L134" s="50"/>
      <c r="M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49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  <c r="IV134" s="50"/>
    </row>
    <row r="135" spans="1:256" ht="11.2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L135" s="50"/>
      <c r="M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49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  <c r="IV135" s="50"/>
    </row>
    <row r="136" spans="1:256" ht="11.2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L136" s="50"/>
      <c r="M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49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  <c r="IV136" s="50"/>
    </row>
    <row r="137" spans="1:256" ht="11.2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L137" s="50"/>
      <c r="M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49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  <c r="IV137" s="50"/>
    </row>
    <row r="138" spans="1:256" ht="11.2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L138" s="50"/>
      <c r="M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49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  <c r="IV138" s="50"/>
    </row>
    <row r="139" spans="1:256" ht="11.2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L139" s="50"/>
      <c r="M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49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  <c r="IV139" s="50"/>
    </row>
    <row r="140" spans="1:256" ht="11.2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L140" s="50"/>
      <c r="M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49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  <c r="IV140" s="50"/>
    </row>
    <row r="141" spans="1:256" ht="11.2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L141" s="50"/>
      <c r="M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49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  <c r="IV141" s="50"/>
    </row>
    <row r="142" spans="1:256" ht="11.2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L142" s="50"/>
      <c r="M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49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  <c r="IV142" s="50"/>
    </row>
    <row r="143" spans="1:256" ht="11.2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L143" s="50"/>
      <c r="M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49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  <c r="IV143" s="50"/>
    </row>
    <row r="144" spans="1:256" ht="11.2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L144" s="50"/>
      <c r="M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49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  <c r="IV144" s="50"/>
    </row>
    <row r="145" spans="1:256" ht="11.2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L145" s="50"/>
      <c r="M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49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  <c r="IV145" s="50"/>
    </row>
    <row r="146" spans="1:256" ht="11.2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L146" s="50"/>
      <c r="M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49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  <c r="IV146" s="50"/>
    </row>
    <row r="147" spans="1:256" ht="11.2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L147" s="50"/>
      <c r="M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49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  <c r="IV147" s="50"/>
    </row>
    <row r="148" spans="1:256" ht="11.2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L148" s="50"/>
      <c r="M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49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  <c r="IV148" s="50"/>
    </row>
    <row r="149" spans="1:256" ht="11.2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L149" s="50"/>
      <c r="M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49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  <c r="IV149" s="50"/>
    </row>
    <row r="150" spans="1:256" ht="11.2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L150" s="50"/>
      <c r="M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49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  <c r="IV150" s="50"/>
    </row>
    <row r="151" spans="1:256" ht="11.2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L151" s="50"/>
      <c r="M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49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  <c r="IV151" s="50"/>
    </row>
    <row r="152" spans="1:256" ht="11.2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L152" s="50"/>
      <c r="M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49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  <c r="IV152" s="50"/>
    </row>
    <row r="153" spans="1:256" ht="11.2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L153" s="50"/>
      <c r="M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49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  <c r="IV153" s="50"/>
    </row>
    <row r="154" spans="1:256" ht="11.2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L154" s="50"/>
      <c r="M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49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  <c r="IV154" s="50"/>
    </row>
    <row r="155" spans="1:256" ht="11.2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L155" s="50"/>
      <c r="M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49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  <c r="IV155" s="50"/>
    </row>
    <row r="156" spans="1:256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L156" s="50"/>
      <c r="M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49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  <c r="IV156" s="50"/>
    </row>
    <row r="157" spans="1:256" ht="11.2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L157" s="50"/>
      <c r="M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49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  <c r="IV157" s="50"/>
    </row>
    <row r="158" spans="1:256" ht="11.2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L158" s="50"/>
      <c r="M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49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  <c r="IV158" s="50"/>
    </row>
    <row r="159" spans="1:256" ht="11.2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L159" s="50"/>
      <c r="M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49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  <c r="IV159" s="50"/>
    </row>
    <row r="160" spans="1:256" ht="11.2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L160" s="50"/>
      <c r="M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49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  <c r="IV160" s="50"/>
    </row>
    <row r="161" spans="1:256" ht="11.2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L161" s="50"/>
      <c r="M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49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  <c r="IV161" s="50"/>
    </row>
    <row r="162" spans="1:256" ht="11.2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L162" s="50"/>
      <c r="M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49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  <c r="IV162" s="50"/>
    </row>
    <row r="163" spans="1:256" ht="11.2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L163" s="50"/>
      <c r="M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49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  <c r="IV163" s="50"/>
    </row>
    <row r="164" spans="1:256" ht="11.2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L164" s="50"/>
      <c r="M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49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  <c r="IV164" s="50"/>
    </row>
    <row r="165" spans="1:256" ht="11.2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L165" s="50"/>
      <c r="M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49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  <c r="IV165" s="50"/>
    </row>
    <row r="166" spans="1:256" ht="11.2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L166" s="50"/>
      <c r="M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49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  <c r="IV166" s="50"/>
    </row>
    <row r="167" spans="1:256" ht="11.2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L167" s="50"/>
      <c r="M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49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</row>
    <row r="168" spans="1:256" ht="11.2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L168" s="50"/>
      <c r="M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49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  <c r="IV168" s="50"/>
    </row>
  </sheetData>
  <mergeCells count="3">
    <mergeCell ref="C2:I2"/>
    <mergeCell ref="C3:I3"/>
    <mergeCell ref="C4:I4"/>
  </mergeCells>
  <printOptions horizontalCentered="1"/>
  <pageMargins left="0.25" right="0" top="1" bottom="1.1499999999999999" header="0.3" footer="0.2"/>
  <pageSetup paperSize="226" scale="64" fitToWidth="2" orientation="portrait" cellComments="asDisplayed" copies="3" r:id="rId1"/>
  <headerFooter alignWithMargins="0">
    <oddFooter xml:space="preserve">&amp;C&amp;"Goudy Old Style,Regular"&amp;14Combined Fund Balance Summary
</oddFooter>
  </headerFooter>
  <colBreaks count="1" manualBreakCount="1">
    <brk id="13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J143"/>
  <sheetViews>
    <sheetView showOutlineSymbols="0" zoomScaleNormal="100" zoomScaleSheetLayoutView="90" workbookViewId="0">
      <selection activeCell="G13" sqref="G13"/>
    </sheetView>
  </sheetViews>
  <sheetFormatPr defaultColWidth="10.7109375" defaultRowHeight="12.75"/>
  <cols>
    <col min="1" max="1" width="36.7109375" style="4" bestFit="1" customWidth="1"/>
    <col min="2" max="2" width="1.42578125" style="1" customWidth="1"/>
    <col min="3" max="3" width="11.5703125" style="1" bestFit="1" customWidth="1"/>
    <col min="4" max="4" width="1.42578125" style="1" customWidth="1"/>
    <col min="5" max="5" width="11.7109375" style="1" bestFit="1" customWidth="1"/>
    <col min="6" max="6" width="1.7109375" style="1" customWidth="1"/>
    <col min="7" max="7" width="12" style="1" bestFit="1" customWidth="1"/>
    <col min="8" max="8" width="1.7109375" style="1" customWidth="1"/>
    <col min="9" max="9" width="12.7109375" style="1" bestFit="1" customWidth="1"/>
    <col min="10" max="10" width="1.7109375" style="1" customWidth="1"/>
    <col min="11" max="218" width="10.7109375" style="1" customWidth="1"/>
    <col min="219" max="256" width="10.7109375" style="2"/>
    <col min="257" max="257" width="36.7109375" style="2" bestFit="1" customWidth="1"/>
    <col min="258" max="258" width="1.42578125" style="2" customWidth="1"/>
    <col min="259" max="259" width="11.5703125" style="2" bestFit="1" customWidth="1"/>
    <col min="260" max="260" width="1.42578125" style="2" customWidth="1"/>
    <col min="261" max="261" width="11.7109375" style="2" bestFit="1" customWidth="1"/>
    <col min="262" max="262" width="1.7109375" style="2" customWidth="1"/>
    <col min="263" max="263" width="12" style="2" bestFit="1" customWidth="1"/>
    <col min="264" max="264" width="1.7109375" style="2" customWidth="1"/>
    <col min="265" max="265" width="12.7109375" style="2" bestFit="1" customWidth="1"/>
    <col min="266" max="266" width="1.7109375" style="2" customWidth="1"/>
    <col min="267" max="474" width="10.7109375" style="2" customWidth="1"/>
    <col min="475" max="512" width="10.7109375" style="2"/>
    <col min="513" max="513" width="36.7109375" style="2" bestFit="1" customWidth="1"/>
    <col min="514" max="514" width="1.42578125" style="2" customWidth="1"/>
    <col min="515" max="515" width="11.5703125" style="2" bestFit="1" customWidth="1"/>
    <col min="516" max="516" width="1.42578125" style="2" customWidth="1"/>
    <col min="517" max="517" width="11.7109375" style="2" bestFit="1" customWidth="1"/>
    <col min="518" max="518" width="1.7109375" style="2" customWidth="1"/>
    <col min="519" max="519" width="12" style="2" bestFit="1" customWidth="1"/>
    <col min="520" max="520" width="1.7109375" style="2" customWidth="1"/>
    <col min="521" max="521" width="12.7109375" style="2" bestFit="1" customWidth="1"/>
    <col min="522" max="522" width="1.7109375" style="2" customWidth="1"/>
    <col min="523" max="730" width="10.7109375" style="2" customWidth="1"/>
    <col min="731" max="768" width="10.7109375" style="2"/>
    <col min="769" max="769" width="36.7109375" style="2" bestFit="1" customWidth="1"/>
    <col min="770" max="770" width="1.42578125" style="2" customWidth="1"/>
    <col min="771" max="771" width="11.5703125" style="2" bestFit="1" customWidth="1"/>
    <col min="772" max="772" width="1.42578125" style="2" customWidth="1"/>
    <col min="773" max="773" width="11.7109375" style="2" bestFit="1" customWidth="1"/>
    <col min="774" max="774" width="1.7109375" style="2" customWidth="1"/>
    <col min="775" max="775" width="12" style="2" bestFit="1" customWidth="1"/>
    <col min="776" max="776" width="1.7109375" style="2" customWidth="1"/>
    <col min="777" max="777" width="12.7109375" style="2" bestFit="1" customWidth="1"/>
    <col min="778" max="778" width="1.7109375" style="2" customWidth="1"/>
    <col min="779" max="986" width="10.7109375" style="2" customWidth="1"/>
    <col min="987" max="1024" width="10.7109375" style="2"/>
    <col min="1025" max="1025" width="36.7109375" style="2" bestFit="1" customWidth="1"/>
    <col min="1026" max="1026" width="1.42578125" style="2" customWidth="1"/>
    <col min="1027" max="1027" width="11.5703125" style="2" bestFit="1" customWidth="1"/>
    <col min="1028" max="1028" width="1.42578125" style="2" customWidth="1"/>
    <col min="1029" max="1029" width="11.7109375" style="2" bestFit="1" customWidth="1"/>
    <col min="1030" max="1030" width="1.7109375" style="2" customWidth="1"/>
    <col min="1031" max="1031" width="12" style="2" bestFit="1" customWidth="1"/>
    <col min="1032" max="1032" width="1.7109375" style="2" customWidth="1"/>
    <col min="1033" max="1033" width="12.7109375" style="2" bestFit="1" customWidth="1"/>
    <col min="1034" max="1034" width="1.7109375" style="2" customWidth="1"/>
    <col min="1035" max="1242" width="10.7109375" style="2" customWidth="1"/>
    <col min="1243" max="1280" width="10.7109375" style="2"/>
    <col min="1281" max="1281" width="36.7109375" style="2" bestFit="1" customWidth="1"/>
    <col min="1282" max="1282" width="1.42578125" style="2" customWidth="1"/>
    <col min="1283" max="1283" width="11.5703125" style="2" bestFit="1" customWidth="1"/>
    <col min="1284" max="1284" width="1.42578125" style="2" customWidth="1"/>
    <col min="1285" max="1285" width="11.7109375" style="2" bestFit="1" customWidth="1"/>
    <col min="1286" max="1286" width="1.7109375" style="2" customWidth="1"/>
    <col min="1287" max="1287" width="12" style="2" bestFit="1" customWidth="1"/>
    <col min="1288" max="1288" width="1.7109375" style="2" customWidth="1"/>
    <col min="1289" max="1289" width="12.7109375" style="2" bestFit="1" customWidth="1"/>
    <col min="1290" max="1290" width="1.7109375" style="2" customWidth="1"/>
    <col min="1291" max="1498" width="10.7109375" style="2" customWidth="1"/>
    <col min="1499" max="1536" width="10.7109375" style="2"/>
    <col min="1537" max="1537" width="36.7109375" style="2" bestFit="1" customWidth="1"/>
    <col min="1538" max="1538" width="1.42578125" style="2" customWidth="1"/>
    <col min="1539" max="1539" width="11.5703125" style="2" bestFit="1" customWidth="1"/>
    <col min="1540" max="1540" width="1.42578125" style="2" customWidth="1"/>
    <col min="1541" max="1541" width="11.7109375" style="2" bestFit="1" customWidth="1"/>
    <col min="1542" max="1542" width="1.7109375" style="2" customWidth="1"/>
    <col min="1543" max="1543" width="12" style="2" bestFit="1" customWidth="1"/>
    <col min="1544" max="1544" width="1.7109375" style="2" customWidth="1"/>
    <col min="1545" max="1545" width="12.7109375" style="2" bestFit="1" customWidth="1"/>
    <col min="1546" max="1546" width="1.7109375" style="2" customWidth="1"/>
    <col min="1547" max="1754" width="10.7109375" style="2" customWidth="1"/>
    <col min="1755" max="1792" width="10.7109375" style="2"/>
    <col min="1793" max="1793" width="36.7109375" style="2" bestFit="1" customWidth="1"/>
    <col min="1794" max="1794" width="1.42578125" style="2" customWidth="1"/>
    <col min="1795" max="1795" width="11.5703125" style="2" bestFit="1" customWidth="1"/>
    <col min="1796" max="1796" width="1.42578125" style="2" customWidth="1"/>
    <col min="1797" max="1797" width="11.7109375" style="2" bestFit="1" customWidth="1"/>
    <col min="1798" max="1798" width="1.7109375" style="2" customWidth="1"/>
    <col min="1799" max="1799" width="12" style="2" bestFit="1" customWidth="1"/>
    <col min="1800" max="1800" width="1.7109375" style="2" customWidth="1"/>
    <col min="1801" max="1801" width="12.7109375" style="2" bestFit="1" customWidth="1"/>
    <col min="1802" max="1802" width="1.7109375" style="2" customWidth="1"/>
    <col min="1803" max="2010" width="10.7109375" style="2" customWidth="1"/>
    <col min="2011" max="2048" width="10.7109375" style="2"/>
    <col min="2049" max="2049" width="36.7109375" style="2" bestFit="1" customWidth="1"/>
    <col min="2050" max="2050" width="1.42578125" style="2" customWidth="1"/>
    <col min="2051" max="2051" width="11.5703125" style="2" bestFit="1" customWidth="1"/>
    <col min="2052" max="2052" width="1.42578125" style="2" customWidth="1"/>
    <col min="2053" max="2053" width="11.7109375" style="2" bestFit="1" customWidth="1"/>
    <col min="2054" max="2054" width="1.7109375" style="2" customWidth="1"/>
    <col min="2055" max="2055" width="12" style="2" bestFit="1" customWidth="1"/>
    <col min="2056" max="2056" width="1.7109375" style="2" customWidth="1"/>
    <col min="2057" max="2057" width="12.7109375" style="2" bestFit="1" customWidth="1"/>
    <col min="2058" max="2058" width="1.7109375" style="2" customWidth="1"/>
    <col min="2059" max="2266" width="10.7109375" style="2" customWidth="1"/>
    <col min="2267" max="2304" width="10.7109375" style="2"/>
    <col min="2305" max="2305" width="36.7109375" style="2" bestFit="1" customWidth="1"/>
    <col min="2306" max="2306" width="1.42578125" style="2" customWidth="1"/>
    <col min="2307" max="2307" width="11.5703125" style="2" bestFit="1" customWidth="1"/>
    <col min="2308" max="2308" width="1.42578125" style="2" customWidth="1"/>
    <col min="2309" max="2309" width="11.7109375" style="2" bestFit="1" customWidth="1"/>
    <col min="2310" max="2310" width="1.7109375" style="2" customWidth="1"/>
    <col min="2311" max="2311" width="12" style="2" bestFit="1" customWidth="1"/>
    <col min="2312" max="2312" width="1.7109375" style="2" customWidth="1"/>
    <col min="2313" max="2313" width="12.7109375" style="2" bestFit="1" customWidth="1"/>
    <col min="2314" max="2314" width="1.7109375" style="2" customWidth="1"/>
    <col min="2315" max="2522" width="10.7109375" style="2" customWidth="1"/>
    <col min="2523" max="2560" width="10.7109375" style="2"/>
    <col min="2561" max="2561" width="36.7109375" style="2" bestFit="1" customWidth="1"/>
    <col min="2562" max="2562" width="1.42578125" style="2" customWidth="1"/>
    <col min="2563" max="2563" width="11.5703125" style="2" bestFit="1" customWidth="1"/>
    <col min="2564" max="2564" width="1.42578125" style="2" customWidth="1"/>
    <col min="2565" max="2565" width="11.7109375" style="2" bestFit="1" customWidth="1"/>
    <col min="2566" max="2566" width="1.7109375" style="2" customWidth="1"/>
    <col min="2567" max="2567" width="12" style="2" bestFit="1" customWidth="1"/>
    <col min="2568" max="2568" width="1.7109375" style="2" customWidth="1"/>
    <col min="2569" max="2569" width="12.7109375" style="2" bestFit="1" customWidth="1"/>
    <col min="2570" max="2570" width="1.7109375" style="2" customWidth="1"/>
    <col min="2571" max="2778" width="10.7109375" style="2" customWidth="1"/>
    <col min="2779" max="2816" width="10.7109375" style="2"/>
    <col min="2817" max="2817" width="36.7109375" style="2" bestFit="1" customWidth="1"/>
    <col min="2818" max="2818" width="1.42578125" style="2" customWidth="1"/>
    <col min="2819" max="2819" width="11.5703125" style="2" bestFit="1" customWidth="1"/>
    <col min="2820" max="2820" width="1.42578125" style="2" customWidth="1"/>
    <col min="2821" max="2821" width="11.7109375" style="2" bestFit="1" customWidth="1"/>
    <col min="2822" max="2822" width="1.7109375" style="2" customWidth="1"/>
    <col min="2823" max="2823" width="12" style="2" bestFit="1" customWidth="1"/>
    <col min="2824" max="2824" width="1.7109375" style="2" customWidth="1"/>
    <col min="2825" max="2825" width="12.7109375" style="2" bestFit="1" customWidth="1"/>
    <col min="2826" max="2826" width="1.7109375" style="2" customWidth="1"/>
    <col min="2827" max="3034" width="10.7109375" style="2" customWidth="1"/>
    <col min="3035" max="3072" width="10.7109375" style="2"/>
    <col min="3073" max="3073" width="36.7109375" style="2" bestFit="1" customWidth="1"/>
    <col min="3074" max="3074" width="1.42578125" style="2" customWidth="1"/>
    <col min="3075" max="3075" width="11.5703125" style="2" bestFit="1" customWidth="1"/>
    <col min="3076" max="3076" width="1.42578125" style="2" customWidth="1"/>
    <col min="3077" max="3077" width="11.7109375" style="2" bestFit="1" customWidth="1"/>
    <col min="3078" max="3078" width="1.7109375" style="2" customWidth="1"/>
    <col min="3079" max="3079" width="12" style="2" bestFit="1" customWidth="1"/>
    <col min="3080" max="3080" width="1.7109375" style="2" customWidth="1"/>
    <col min="3081" max="3081" width="12.7109375" style="2" bestFit="1" customWidth="1"/>
    <col min="3082" max="3082" width="1.7109375" style="2" customWidth="1"/>
    <col min="3083" max="3290" width="10.7109375" style="2" customWidth="1"/>
    <col min="3291" max="3328" width="10.7109375" style="2"/>
    <col min="3329" max="3329" width="36.7109375" style="2" bestFit="1" customWidth="1"/>
    <col min="3330" max="3330" width="1.42578125" style="2" customWidth="1"/>
    <col min="3331" max="3331" width="11.5703125" style="2" bestFit="1" customWidth="1"/>
    <col min="3332" max="3332" width="1.42578125" style="2" customWidth="1"/>
    <col min="3333" max="3333" width="11.7109375" style="2" bestFit="1" customWidth="1"/>
    <col min="3334" max="3334" width="1.7109375" style="2" customWidth="1"/>
    <col min="3335" max="3335" width="12" style="2" bestFit="1" customWidth="1"/>
    <col min="3336" max="3336" width="1.7109375" style="2" customWidth="1"/>
    <col min="3337" max="3337" width="12.7109375" style="2" bestFit="1" customWidth="1"/>
    <col min="3338" max="3338" width="1.7109375" style="2" customWidth="1"/>
    <col min="3339" max="3546" width="10.7109375" style="2" customWidth="1"/>
    <col min="3547" max="3584" width="10.7109375" style="2"/>
    <col min="3585" max="3585" width="36.7109375" style="2" bestFit="1" customWidth="1"/>
    <col min="3586" max="3586" width="1.42578125" style="2" customWidth="1"/>
    <col min="3587" max="3587" width="11.5703125" style="2" bestFit="1" customWidth="1"/>
    <col min="3588" max="3588" width="1.42578125" style="2" customWidth="1"/>
    <col min="3589" max="3589" width="11.7109375" style="2" bestFit="1" customWidth="1"/>
    <col min="3590" max="3590" width="1.7109375" style="2" customWidth="1"/>
    <col min="3591" max="3591" width="12" style="2" bestFit="1" customWidth="1"/>
    <col min="3592" max="3592" width="1.7109375" style="2" customWidth="1"/>
    <col min="3593" max="3593" width="12.7109375" style="2" bestFit="1" customWidth="1"/>
    <col min="3594" max="3594" width="1.7109375" style="2" customWidth="1"/>
    <col min="3595" max="3802" width="10.7109375" style="2" customWidth="1"/>
    <col min="3803" max="3840" width="10.7109375" style="2"/>
    <col min="3841" max="3841" width="36.7109375" style="2" bestFit="1" customWidth="1"/>
    <col min="3842" max="3842" width="1.42578125" style="2" customWidth="1"/>
    <col min="3843" max="3843" width="11.5703125" style="2" bestFit="1" customWidth="1"/>
    <col min="3844" max="3844" width="1.42578125" style="2" customWidth="1"/>
    <col min="3845" max="3845" width="11.7109375" style="2" bestFit="1" customWidth="1"/>
    <col min="3846" max="3846" width="1.7109375" style="2" customWidth="1"/>
    <col min="3847" max="3847" width="12" style="2" bestFit="1" customWidth="1"/>
    <col min="3848" max="3848" width="1.7109375" style="2" customWidth="1"/>
    <col min="3849" max="3849" width="12.7109375" style="2" bestFit="1" customWidth="1"/>
    <col min="3850" max="3850" width="1.7109375" style="2" customWidth="1"/>
    <col min="3851" max="4058" width="10.7109375" style="2" customWidth="1"/>
    <col min="4059" max="4096" width="10.7109375" style="2"/>
    <col min="4097" max="4097" width="36.7109375" style="2" bestFit="1" customWidth="1"/>
    <col min="4098" max="4098" width="1.42578125" style="2" customWidth="1"/>
    <col min="4099" max="4099" width="11.5703125" style="2" bestFit="1" customWidth="1"/>
    <col min="4100" max="4100" width="1.42578125" style="2" customWidth="1"/>
    <col min="4101" max="4101" width="11.7109375" style="2" bestFit="1" customWidth="1"/>
    <col min="4102" max="4102" width="1.7109375" style="2" customWidth="1"/>
    <col min="4103" max="4103" width="12" style="2" bestFit="1" customWidth="1"/>
    <col min="4104" max="4104" width="1.7109375" style="2" customWidth="1"/>
    <col min="4105" max="4105" width="12.7109375" style="2" bestFit="1" customWidth="1"/>
    <col min="4106" max="4106" width="1.7109375" style="2" customWidth="1"/>
    <col min="4107" max="4314" width="10.7109375" style="2" customWidth="1"/>
    <col min="4315" max="4352" width="10.7109375" style="2"/>
    <col min="4353" max="4353" width="36.7109375" style="2" bestFit="1" customWidth="1"/>
    <col min="4354" max="4354" width="1.42578125" style="2" customWidth="1"/>
    <col min="4355" max="4355" width="11.5703125" style="2" bestFit="1" customWidth="1"/>
    <col min="4356" max="4356" width="1.42578125" style="2" customWidth="1"/>
    <col min="4357" max="4357" width="11.7109375" style="2" bestFit="1" customWidth="1"/>
    <col min="4358" max="4358" width="1.7109375" style="2" customWidth="1"/>
    <col min="4359" max="4359" width="12" style="2" bestFit="1" customWidth="1"/>
    <col min="4360" max="4360" width="1.7109375" style="2" customWidth="1"/>
    <col min="4361" max="4361" width="12.7109375" style="2" bestFit="1" customWidth="1"/>
    <col min="4362" max="4362" width="1.7109375" style="2" customWidth="1"/>
    <col min="4363" max="4570" width="10.7109375" style="2" customWidth="1"/>
    <col min="4571" max="4608" width="10.7109375" style="2"/>
    <col min="4609" max="4609" width="36.7109375" style="2" bestFit="1" customWidth="1"/>
    <col min="4610" max="4610" width="1.42578125" style="2" customWidth="1"/>
    <col min="4611" max="4611" width="11.5703125" style="2" bestFit="1" customWidth="1"/>
    <col min="4612" max="4612" width="1.42578125" style="2" customWidth="1"/>
    <col min="4613" max="4613" width="11.7109375" style="2" bestFit="1" customWidth="1"/>
    <col min="4614" max="4614" width="1.7109375" style="2" customWidth="1"/>
    <col min="4615" max="4615" width="12" style="2" bestFit="1" customWidth="1"/>
    <col min="4616" max="4616" width="1.7109375" style="2" customWidth="1"/>
    <col min="4617" max="4617" width="12.7109375" style="2" bestFit="1" customWidth="1"/>
    <col min="4618" max="4618" width="1.7109375" style="2" customWidth="1"/>
    <col min="4619" max="4826" width="10.7109375" style="2" customWidth="1"/>
    <col min="4827" max="4864" width="10.7109375" style="2"/>
    <col min="4865" max="4865" width="36.7109375" style="2" bestFit="1" customWidth="1"/>
    <col min="4866" max="4866" width="1.42578125" style="2" customWidth="1"/>
    <col min="4867" max="4867" width="11.5703125" style="2" bestFit="1" customWidth="1"/>
    <col min="4868" max="4868" width="1.42578125" style="2" customWidth="1"/>
    <col min="4869" max="4869" width="11.7109375" style="2" bestFit="1" customWidth="1"/>
    <col min="4870" max="4870" width="1.7109375" style="2" customWidth="1"/>
    <col min="4871" max="4871" width="12" style="2" bestFit="1" customWidth="1"/>
    <col min="4872" max="4872" width="1.7109375" style="2" customWidth="1"/>
    <col min="4873" max="4873" width="12.7109375" style="2" bestFit="1" customWidth="1"/>
    <col min="4874" max="4874" width="1.7109375" style="2" customWidth="1"/>
    <col min="4875" max="5082" width="10.7109375" style="2" customWidth="1"/>
    <col min="5083" max="5120" width="10.7109375" style="2"/>
    <col min="5121" max="5121" width="36.7109375" style="2" bestFit="1" customWidth="1"/>
    <col min="5122" max="5122" width="1.42578125" style="2" customWidth="1"/>
    <col min="5123" max="5123" width="11.5703125" style="2" bestFit="1" customWidth="1"/>
    <col min="5124" max="5124" width="1.42578125" style="2" customWidth="1"/>
    <col min="5125" max="5125" width="11.7109375" style="2" bestFit="1" customWidth="1"/>
    <col min="5126" max="5126" width="1.7109375" style="2" customWidth="1"/>
    <col min="5127" max="5127" width="12" style="2" bestFit="1" customWidth="1"/>
    <col min="5128" max="5128" width="1.7109375" style="2" customWidth="1"/>
    <col min="5129" max="5129" width="12.7109375" style="2" bestFit="1" customWidth="1"/>
    <col min="5130" max="5130" width="1.7109375" style="2" customWidth="1"/>
    <col min="5131" max="5338" width="10.7109375" style="2" customWidth="1"/>
    <col min="5339" max="5376" width="10.7109375" style="2"/>
    <col min="5377" max="5377" width="36.7109375" style="2" bestFit="1" customWidth="1"/>
    <col min="5378" max="5378" width="1.42578125" style="2" customWidth="1"/>
    <col min="5379" max="5379" width="11.5703125" style="2" bestFit="1" customWidth="1"/>
    <col min="5380" max="5380" width="1.42578125" style="2" customWidth="1"/>
    <col min="5381" max="5381" width="11.7109375" style="2" bestFit="1" customWidth="1"/>
    <col min="5382" max="5382" width="1.7109375" style="2" customWidth="1"/>
    <col min="5383" max="5383" width="12" style="2" bestFit="1" customWidth="1"/>
    <col min="5384" max="5384" width="1.7109375" style="2" customWidth="1"/>
    <col min="5385" max="5385" width="12.7109375" style="2" bestFit="1" customWidth="1"/>
    <col min="5386" max="5386" width="1.7109375" style="2" customWidth="1"/>
    <col min="5387" max="5594" width="10.7109375" style="2" customWidth="1"/>
    <col min="5595" max="5632" width="10.7109375" style="2"/>
    <col min="5633" max="5633" width="36.7109375" style="2" bestFit="1" customWidth="1"/>
    <col min="5634" max="5634" width="1.42578125" style="2" customWidth="1"/>
    <col min="5635" max="5635" width="11.5703125" style="2" bestFit="1" customWidth="1"/>
    <col min="5636" max="5636" width="1.42578125" style="2" customWidth="1"/>
    <col min="5637" max="5637" width="11.7109375" style="2" bestFit="1" customWidth="1"/>
    <col min="5638" max="5638" width="1.7109375" style="2" customWidth="1"/>
    <col min="5639" max="5639" width="12" style="2" bestFit="1" customWidth="1"/>
    <col min="5640" max="5640" width="1.7109375" style="2" customWidth="1"/>
    <col min="5641" max="5641" width="12.7109375" style="2" bestFit="1" customWidth="1"/>
    <col min="5642" max="5642" width="1.7109375" style="2" customWidth="1"/>
    <col min="5643" max="5850" width="10.7109375" style="2" customWidth="1"/>
    <col min="5851" max="5888" width="10.7109375" style="2"/>
    <col min="5889" max="5889" width="36.7109375" style="2" bestFit="1" customWidth="1"/>
    <col min="5890" max="5890" width="1.42578125" style="2" customWidth="1"/>
    <col min="5891" max="5891" width="11.5703125" style="2" bestFit="1" customWidth="1"/>
    <col min="5892" max="5892" width="1.42578125" style="2" customWidth="1"/>
    <col min="5893" max="5893" width="11.7109375" style="2" bestFit="1" customWidth="1"/>
    <col min="5894" max="5894" width="1.7109375" style="2" customWidth="1"/>
    <col min="5895" max="5895" width="12" style="2" bestFit="1" customWidth="1"/>
    <col min="5896" max="5896" width="1.7109375" style="2" customWidth="1"/>
    <col min="5897" max="5897" width="12.7109375" style="2" bestFit="1" customWidth="1"/>
    <col min="5898" max="5898" width="1.7109375" style="2" customWidth="1"/>
    <col min="5899" max="6106" width="10.7109375" style="2" customWidth="1"/>
    <col min="6107" max="6144" width="10.7109375" style="2"/>
    <col min="6145" max="6145" width="36.7109375" style="2" bestFit="1" customWidth="1"/>
    <col min="6146" max="6146" width="1.42578125" style="2" customWidth="1"/>
    <col min="6147" max="6147" width="11.5703125" style="2" bestFit="1" customWidth="1"/>
    <col min="6148" max="6148" width="1.42578125" style="2" customWidth="1"/>
    <col min="6149" max="6149" width="11.7109375" style="2" bestFit="1" customWidth="1"/>
    <col min="6150" max="6150" width="1.7109375" style="2" customWidth="1"/>
    <col min="6151" max="6151" width="12" style="2" bestFit="1" customWidth="1"/>
    <col min="6152" max="6152" width="1.7109375" style="2" customWidth="1"/>
    <col min="6153" max="6153" width="12.7109375" style="2" bestFit="1" customWidth="1"/>
    <col min="6154" max="6154" width="1.7109375" style="2" customWidth="1"/>
    <col min="6155" max="6362" width="10.7109375" style="2" customWidth="1"/>
    <col min="6363" max="6400" width="10.7109375" style="2"/>
    <col min="6401" max="6401" width="36.7109375" style="2" bestFit="1" customWidth="1"/>
    <col min="6402" max="6402" width="1.42578125" style="2" customWidth="1"/>
    <col min="6403" max="6403" width="11.5703125" style="2" bestFit="1" customWidth="1"/>
    <col min="6404" max="6404" width="1.42578125" style="2" customWidth="1"/>
    <col min="6405" max="6405" width="11.7109375" style="2" bestFit="1" customWidth="1"/>
    <col min="6406" max="6406" width="1.7109375" style="2" customWidth="1"/>
    <col min="6407" max="6407" width="12" style="2" bestFit="1" customWidth="1"/>
    <col min="6408" max="6408" width="1.7109375" style="2" customWidth="1"/>
    <col min="6409" max="6409" width="12.7109375" style="2" bestFit="1" customWidth="1"/>
    <col min="6410" max="6410" width="1.7109375" style="2" customWidth="1"/>
    <col min="6411" max="6618" width="10.7109375" style="2" customWidth="1"/>
    <col min="6619" max="6656" width="10.7109375" style="2"/>
    <col min="6657" max="6657" width="36.7109375" style="2" bestFit="1" customWidth="1"/>
    <col min="6658" max="6658" width="1.42578125" style="2" customWidth="1"/>
    <col min="6659" max="6659" width="11.5703125" style="2" bestFit="1" customWidth="1"/>
    <col min="6660" max="6660" width="1.42578125" style="2" customWidth="1"/>
    <col min="6661" max="6661" width="11.7109375" style="2" bestFit="1" customWidth="1"/>
    <col min="6662" max="6662" width="1.7109375" style="2" customWidth="1"/>
    <col min="6663" max="6663" width="12" style="2" bestFit="1" customWidth="1"/>
    <col min="6664" max="6664" width="1.7109375" style="2" customWidth="1"/>
    <col min="6665" max="6665" width="12.7109375" style="2" bestFit="1" customWidth="1"/>
    <col min="6666" max="6666" width="1.7109375" style="2" customWidth="1"/>
    <col min="6667" max="6874" width="10.7109375" style="2" customWidth="1"/>
    <col min="6875" max="6912" width="10.7109375" style="2"/>
    <col min="6913" max="6913" width="36.7109375" style="2" bestFit="1" customWidth="1"/>
    <col min="6914" max="6914" width="1.42578125" style="2" customWidth="1"/>
    <col min="6915" max="6915" width="11.5703125" style="2" bestFit="1" customWidth="1"/>
    <col min="6916" max="6916" width="1.42578125" style="2" customWidth="1"/>
    <col min="6917" max="6917" width="11.7109375" style="2" bestFit="1" customWidth="1"/>
    <col min="6918" max="6918" width="1.7109375" style="2" customWidth="1"/>
    <col min="6919" max="6919" width="12" style="2" bestFit="1" customWidth="1"/>
    <col min="6920" max="6920" width="1.7109375" style="2" customWidth="1"/>
    <col min="6921" max="6921" width="12.7109375" style="2" bestFit="1" customWidth="1"/>
    <col min="6922" max="6922" width="1.7109375" style="2" customWidth="1"/>
    <col min="6923" max="7130" width="10.7109375" style="2" customWidth="1"/>
    <col min="7131" max="7168" width="10.7109375" style="2"/>
    <col min="7169" max="7169" width="36.7109375" style="2" bestFit="1" customWidth="1"/>
    <col min="7170" max="7170" width="1.42578125" style="2" customWidth="1"/>
    <col min="7171" max="7171" width="11.5703125" style="2" bestFit="1" customWidth="1"/>
    <col min="7172" max="7172" width="1.42578125" style="2" customWidth="1"/>
    <col min="7173" max="7173" width="11.7109375" style="2" bestFit="1" customWidth="1"/>
    <col min="7174" max="7174" width="1.7109375" style="2" customWidth="1"/>
    <col min="7175" max="7175" width="12" style="2" bestFit="1" customWidth="1"/>
    <col min="7176" max="7176" width="1.7109375" style="2" customWidth="1"/>
    <col min="7177" max="7177" width="12.7109375" style="2" bestFit="1" customWidth="1"/>
    <col min="7178" max="7178" width="1.7109375" style="2" customWidth="1"/>
    <col min="7179" max="7386" width="10.7109375" style="2" customWidth="1"/>
    <col min="7387" max="7424" width="10.7109375" style="2"/>
    <col min="7425" max="7425" width="36.7109375" style="2" bestFit="1" customWidth="1"/>
    <col min="7426" max="7426" width="1.42578125" style="2" customWidth="1"/>
    <col min="7427" max="7427" width="11.5703125" style="2" bestFit="1" customWidth="1"/>
    <col min="7428" max="7428" width="1.42578125" style="2" customWidth="1"/>
    <col min="7429" max="7429" width="11.7109375" style="2" bestFit="1" customWidth="1"/>
    <col min="7430" max="7430" width="1.7109375" style="2" customWidth="1"/>
    <col min="7431" max="7431" width="12" style="2" bestFit="1" customWidth="1"/>
    <col min="7432" max="7432" width="1.7109375" style="2" customWidth="1"/>
    <col min="7433" max="7433" width="12.7109375" style="2" bestFit="1" customWidth="1"/>
    <col min="7434" max="7434" width="1.7109375" style="2" customWidth="1"/>
    <col min="7435" max="7642" width="10.7109375" style="2" customWidth="1"/>
    <col min="7643" max="7680" width="10.7109375" style="2"/>
    <col min="7681" max="7681" width="36.7109375" style="2" bestFit="1" customWidth="1"/>
    <col min="7682" max="7682" width="1.42578125" style="2" customWidth="1"/>
    <col min="7683" max="7683" width="11.5703125" style="2" bestFit="1" customWidth="1"/>
    <col min="7684" max="7684" width="1.42578125" style="2" customWidth="1"/>
    <col min="7685" max="7685" width="11.7109375" style="2" bestFit="1" customWidth="1"/>
    <col min="7686" max="7686" width="1.7109375" style="2" customWidth="1"/>
    <col min="7687" max="7687" width="12" style="2" bestFit="1" customWidth="1"/>
    <col min="7688" max="7688" width="1.7109375" style="2" customWidth="1"/>
    <col min="7689" max="7689" width="12.7109375" style="2" bestFit="1" customWidth="1"/>
    <col min="7690" max="7690" width="1.7109375" style="2" customWidth="1"/>
    <col min="7691" max="7898" width="10.7109375" style="2" customWidth="1"/>
    <col min="7899" max="7936" width="10.7109375" style="2"/>
    <col min="7937" max="7937" width="36.7109375" style="2" bestFit="1" customWidth="1"/>
    <col min="7938" max="7938" width="1.42578125" style="2" customWidth="1"/>
    <col min="7939" max="7939" width="11.5703125" style="2" bestFit="1" customWidth="1"/>
    <col min="7940" max="7940" width="1.42578125" style="2" customWidth="1"/>
    <col min="7941" max="7941" width="11.7109375" style="2" bestFit="1" customWidth="1"/>
    <col min="7942" max="7942" width="1.7109375" style="2" customWidth="1"/>
    <col min="7943" max="7943" width="12" style="2" bestFit="1" customWidth="1"/>
    <col min="7944" max="7944" width="1.7109375" style="2" customWidth="1"/>
    <col min="7945" max="7945" width="12.7109375" style="2" bestFit="1" customWidth="1"/>
    <col min="7946" max="7946" width="1.7109375" style="2" customWidth="1"/>
    <col min="7947" max="8154" width="10.7109375" style="2" customWidth="1"/>
    <col min="8155" max="8192" width="10.7109375" style="2"/>
    <col min="8193" max="8193" width="36.7109375" style="2" bestFit="1" customWidth="1"/>
    <col min="8194" max="8194" width="1.42578125" style="2" customWidth="1"/>
    <col min="8195" max="8195" width="11.5703125" style="2" bestFit="1" customWidth="1"/>
    <col min="8196" max="8196" width="1.42578125" style="2" customWidth="1"/>
    <col min="8197" max="8197" width="11.7109375" style="2" bestFit="1" customWidth="1"/>
    <col min="8198" max="8198" width="1.7109375" style="2" customWidth="1"/>
    <col min="8199" max="8199" width="12" style="2" bestFit="1" customWidth="1"/>
    <col min="8200" max="8200" width="1.7109375" style="2" customWidth="1"/>
    <col min="8201" max="8201" width="12.7109375" style="2" bestFit="1" customWidth="1"/>
    <col min="8202" max="8202" width="1.7109375" style="2" customWidth="1"/>
    <col min="8203" max="8410" width="10.7109375" style="2" customWidth="1"/>
    <col min="8411" max="8448" width="10.7109375" style="2"/>
    <col min="8449" max="8449" width="36.7109375" style="2" bestFit="1" customWidth="1"/>
    <col min="8450" max="8450" width="1.42578125" style="2" customWidth="1"/>
    <col min="8451" max="8451" width="11.5703125" style="2" bestFit="1" customWidth="1"/>
    <col min="8452" max="8452" width="1.42578125" style="2" customWidth="1"/>
    <col min="8453" max="8453" width="11.7109375" style="2" bestFit="1" customWidth="1"/>
    <col min="8454" max="8454" width="1.7109375" style="2" customWidth="1"/>
    <col min="8455" max="8455" width="12" style="2" bestFit="1" customWidth="1"/>
    <col min="8456" max="8456" width="1.7109375" style="2" customWidth="1"/>
    <col min="8457" max="8457" width="12.7109375" style="2" bestFit="1" customWidth="1"/>
    <col min="8458" max="8458" width="1.7109375" style="2" customWidth="1"/>
    <col min="8459" max="8666" width="10.7109375" style="2" customWidth="1"/>
    <col min="8667" max="8704" width="10.7109375" style="2"/>
    <col min="8705" max="8705" width="36.7109375" style="2" bestFit="1" customWidth="1"/>
    <col min="8706" max="8706" width="1.42578125" style="2" customWidth="1"/>
    <col min="8707" max="8707" width="11.5703125" style="2" bestFit="1" customWidth="1"/>
    <col min="8708" max="8708" width="1.42578125" style="2" customWidth="1"/>
    <col min="8709" max="8709" width="11.7109375" style="2" bestFit="1" customWidth="1"/>
    <col min="8710" max="8710" width="1.7109375" style="2" customWidth="1"/>
    <col min="8711" max="8711" width="12" style="2" bestFit="1" customWidth="1"/>
    <col min="8712" max="8712" width="1.7109375" style="2" customWidth="1"/>
    <col min="8713" max="8713" width="12.7109375" style="2" bestFit="1" customWidth="1"/>
    <col min="8714" max="8714" width="1.7109375" style="2" customWidth="1"/>
    <col min="8715" max="8922" width="10.7109375" style="2" customWidth="1"/>
    <col min="8923" max="8960" width="10.7109375" style="2"/>
    <col min="8961" max="8961" width="36.7109375" style="2" bestFit="1" customWidth="1"/>
    <col min="8962" max="8962" width="1.42578125" style="2" customWidth="1"/>
    <col min="8963" max="8963" width="11.5703125" style="2" bestFit="1" customWidth="1"/>
    <col min="8964" max="8964" width="1.42578125" style="2" customWidth="1"/>
    <col min="8965" max="8965" width="11.7109375" style="2" bestFit="1" customWidth="1"/>
    <col min="8966" max="8966" width="1.7109375" style="2" customWidth="1"/>
    <col min="8967" max="8967" width="12" style="2" bestFit="1" customWidth="1"/>
    <col min="8968" max="8968" width="1.7109375" style="2" customWidth="1"/>
    <col min="8969" max="8969" width="12.7109375" style="2" bestFit="1" customWidth="1"/>
    <col min="8970" max="8970" width="1.7109375" style="2" customWidth="1"/>
    <col min="8971" max="9178" width="10.7109375" style="2" customWidth="1"/>
    <col min="9179" max="9216" width="10.7109375" style="2"/>
    <col min="9217" max="9217" width="36.7109375" style="2" bestFit="1" customWidth="1"/>
    <col min="9218" max="9218" width="1.42578125" style="2" customWidth="1"/>
    <col min="9219" max="9219" width="11.5703125" style="2" bestFit="1" customWidth="1"/>
    <col min="9220" max="9220" width="1.42578125" style="2" customWidth="1"/>
    <col min="9221" max="9221" width="11.7109375" style="2" bestFit="1" customWidth="1"/>
    <col min="9222" max="9222" width="1.7109375" style="2" customWidth="1"/>
    <col min="9223" max="9223" width="12" style="2" bestFit="1" customWidth="1"/>
    <col min="9224" max="9224" width="1.7109375" style="2" customWidth="1"/>
    <col min="9225" max="9225" width="12.7109375" style="2" bestFit="1" customWidth="1"/>
    <col min="9226" max="9226" width="1.7109375" style="2" customWidth="1"/>
    <col min="9227" max="9434" width="10.7109375" style="2" customWidth="1"/>
    <col min="9435" max="9472" width="10.7109375" style="2"/>
    <col min="9473" max="9473" width="36.7109375" style="2" bestFit="1" customWidth="1"/>
    <col min="9474" max="9474" width="1.42578125" style="2" customWidth="1"/>
    <col min="9475" max="9475" width="11.5703125" style="2" bestFit="1" customWidth="1"/>
    <col min="9476" max="9476" width="1.42578125" style="2" customWidth="1"/>
    <col min="9477" max="9477" width="11.7109375" style="2" bestFit="1" customWidth="1"/>
    <col min="9478" max="9478" width="1.7109375" style="2" customWidth="1"/>
    <col min="9479" max="9479" width="12" style="2" bestFit="1" customWidth="1"/>
    <col min="9480" max="9480" width="1.7109375" style="2" customWidth="1"/>
    <col min="9481" max="9481" width="12.7109375" style="2" bestFit="1" customWidth="1"/>
    <col min="9482" max="9482" width="1.7109375" style="2" customWidth="1"/>
    <col min="9483" max="9690" width="10.7109375" style="2" customWidth="1"/>
    <col min="9691" max="9728" width="10.7109375" style="2"/>
    <col min="9729" max="9729" width="36.7109375" style="2" bestFit="1" customWidth="1"/>
    <col min="9730" max="9730" width="1.42578125" style="2" customWidth="1"/>
    <col min="9731" max="9731" width="11.5703125" style="2" bestFit="1" customWidth="1"/>
    <col min="9732" max="9732" width="1.42578125" style="2" customWidth="1"/>
    <col min="9733" max="9733" width="11.7109375" style="2" bestFit="1" customWidth="1"/>
    <col min="9734" max="9734" width="1.7109375" style="2" customWidth="1"/>
    <col min="9735" max="9735" width="12" style="2" bestFit="1" customWidth="1"/>
    <col min="9736" max="9736" width="1.7109375" style="2" customWidth="1"/>
    <col min="9737" max="9737" width="12.7109375" style="2" bestFit="1" customWidth="1"/>
    <col min="9738" max="9738" width="1.7109375" style="2" customWidth="1"/>
    <col min="9739" max="9946" width="10.7109375" style="2" customWidth="1"/>
    <col min="9947" max="9984" width="10.7109375" style="2"/>
    <col min="9985" max="9985" width="36.7109375" style="2" bestFit="1" customWidth="1"/>
    <col min="9986" max="9986" width="1.42578125" style="2" customWidth="1"/>
    <col min="9987" max="9987" width="11.5703125" style="2" bestFit="1" customWidth="1"/>
    <col min="9988" max="9988" width="1.42578125" style="2" customWidth="1"/>
    <col min="9989" max="9989" width="11.7109375" style="2" bestFit="1" customWidth="1"/>
    <col min="9990" max="9990" width="1.7109375" style="2" customWidth="1"/>
    <col min="9991" max="9991" width="12" style="2" bestFit="1" customWidth="1"/>
    <col min="9992" max="9992" width="1.7109375" style="2" customWidth="1"/>
    <col min="9993" max="9993" width="12.7109375" style="2" bestFit="1" customWidth="1"/>
    <col min="9994" max="9994" width="1.7109375" style="2" customWidth="1"/>
    <col min="9995" max="10202" width="10.7109375" style="2" customWidth="1"/>
    <col min="10203" max="10240" width="10.7109375" style="2"/>
    <col min="10241" max="10241" width="36.7109375" style="2" bestFit="1" customWidth="1"/>
    <col min="10242" max="10242" width="1.42578125" style="2" customWidth="1"/>
    <col min="10243" max="10243" width="11.5703125" style="2" bestFit="1" customWidth="1"/>
    <col min="10244" max="10244" width="1.42578125" style="2" customWidth="1"/>
    <col min="10245" max="10245" width="11.7109375" style="2" bestFit="1" customWidth="1"/>
    <col min="10246" max="10246" width="1.7109375" style="2" customWidth="1"/>
    <col min="10247" max="10247" width="12" style="2" bestFit="1" customWidth="1"/>
    <col min="10248" max="10248" width="1.7109375" style="2" customWidth="1"/>
    <col min="10249" max="10249" width="12.7109375" style="2" bestFit="1" customWidth="1"/>
    <col min="10250" max="10250" width="1.7109375" style="2" customWidth="1"/>
    <col min="10251" max="10458" width="10.7109375" style="2" customWidth="1"/>
    <col min="10459" max="10496" width="10.7109375" style="2"/>
    <col min="10497" max="10497" width="36.7109375" style="2" bestFit="1" customWidth="1"/>
    <col min="10498" max="10498" width="1.42578125" style="2" customWidth="1"/>
    <col min="10499" max="10499" width="11.5703125" style="2" bestFit="1" customWidth="1"/>
    <col min="10500" max="10500" width="1.42578125" style="2" customWidth="1"/>
    <col min="10501" max="10501" width="11.7109375" style="2" bestFit="1" customWidth="1"/>
    <col min="10502" max="10502" width="1.7109375" style="2" customWidth="1"/>
    <col min="10503" max="10503" width="12" style="2" bestFit="1" customWidth="1"/>
    <col min="10504" max="10504" width="1.7109375" style="2" customWidth="1"/>
    <col min="10505" max="10505" width="12.7109375" style="2" bestFit="1" customWidth="1"/>
    <col min="10506" max="10506" width="1.7109375" style="2" customWidth="1"/>
    <col min="10507" max="10714" width="10.7109375" style="2" customWidth="1"/>
    <col min="10715" max="10752" width="10.7109375" style="2"/>
    <col min="10753" max="10753" width="36.7109375" style="2" bestFit="1" customWidth="1"/>
    <col min="10754" max="10754" width="1.42578125" style="2" customWidth="1"/>
    <col min="10755" max="10755" width="11.5703125" style="2" bestFit="1" customWidth="1"/>
    <col min="10756" max="10756" width="1.42578125" style="2" customWidth="1"/>
    <col min="10757" max="10757" width="11.7109375" style="2" bestFit="1" customWidth="1"/>
    <col min="10758" max="10758" width="1.7109375" style="2" customWidth="1"/>
    <col min="10759" max="10759" width="12" style="2" bestFit="1" customWidth="1"/>
    <col min="10760" max="10760" width="1.7109375" style="2" customWidth="1"/>
    <col min="10761" max="10761" width="12.7109375" style="2" bestFit="1" customWidth="1"/>
    <col min="10762" max="10762" width="1.7109375" style="2" customWidth="1"/>
    <col min="10763" max="10970" width="10.7109375" style="2" customWidth="1"/>
    <col min="10971" max="11008" width="10.7109375" style="2"/>
    <col min="11009" max="11009" width="36.7109375" style="2" bestFit="1" customWidth="1"/>
    <col min="11010" max="11010" width="1.42578125" style="2" customWidth="1"/>
    <col min="11011" max="11011" width="11.5703125" style="2" bestFit="1" customWidth="1"/>
    <col min="11012" max="11012" width="1.42578125" style="2" customWidth="1"/>
    <col min="11013" max="11013" width="11.7109375" style="2" bestFit="1" customWidth="1"/>
    <col min="11014" max="11014" width="1.7109375" style="2" customWidth="1"/>
    <col min="11015" max="11015" width="12" style="2" bestFit="1" customWidth="1"/>
    <col min="11016" max="11016" width="1.7109375" style="2" customWidth="1"/>
    <col min="11017" max="11017" width="12.7109375" style="2" bestFit="1" customWidth="1"/>
    <col min="11018" max="11018" width="1.7109375" style="2" customWidth="1"/>
    <col min="11019" max="11226" width="10.7109375" style="2" customWidth="1"/>
    <col min="11227" max="11264" width="10.7109375" style="2"/>
    <col min="11265" max="11265" width="36.7109375" style="2" bestFit="1" customWidth="1"/>
    <col min="11266" max="11266" width="1.42578125" style="2" customWidth="1"/>
    <col min="11267" max="11267" width="11.5703125" style="2" bestFit="1" customWidth="1"/>
    <col min="11268" max="11268" width="1.42578125" style="2" customWidth="1"/>
    <col min="11269" max="11269" width="11.7109375" style="2" bestFit="1" customWidth="1"/>
    <col min="11270" max="11270" width="1.7109375" style="2" customWidth="1"/>
    <col min="11271" max="11271" width="12" style="2" bestFit="1" customWidth="1"/>
    <col min="11272" max="11272" width="1.7109375" style="2" customWidth="1"/>
    <col min="11273" max="11273" width="12.7109375" style="2" bestFit="1" customWidth="1"/>
    <col min="11274" max="11274" width="1.7109375" style="2" customWidth="1"/>
    <col min="11275" max="11482" width="10.7109375" style="2" customWidth="1"/>
    <col min="11483" max="11520" width="10.7109375" style="2"/>
    <col min="11521" max="11521" width="36.7109375" style="2" bestFit="1" customWidth="1"/>
    <col min="11522" max="11522" width="1.42578125" style="2" customWidth="1"/>
    <col min="11523" max="11523" width="11.5703125" style="2" bestFit="1" customWidth="1"/>
    <col min="11524" max="11524" width="1.42578125" style="2" customWidth="1"/>
    <col min="11525" max="11525" width="11.7109375" style="2" bestFit="1" customWidth="1"/>
    <col min="11526" max="11526" width="1.7109375" style="2" customWidth="1"/>
    <col min="11527" max="11527" width="12" style="2" bestFit="1" customWidth="1"/>
    <col min="11528" max="11528" width="1.7109375" style="2" customWidth="1"/>
    <col min="11529" max="11529" width="12.7109375" style="2" bestFit="1" customWidth="1"/>
    <col min="11530" max="11530" width="1.7109375" style="2" customWidth="1"/>
    <col min="11531" max="11738" width="10.7109375" style="2" customWidth="1"/>
    <col min="11739" max="11776" width="10.7109375" style="2"/>
    <col min="11777" max="11777" width="36.7109375" style="2" bestFit="1" customWidth="1"/>
    <col min="11778" max="11778" width="1.42578125" style="2" customWidth="1"/>
    <col min="11779" max="11779" width="11.5703125" style="2" bestFit="1" customWidth="1"/>
    <col min="11780" max="11780" width="1.42578125" style="2" customWidth="1"/>
    <col min="11781" max="11781" width="11.7109375" style="2" bestFit="1" customWidth="1"/>
    <col min="11782" max="11782" width="1.7109375" style="2" customWidth="1"/>
    <col min="11783" max="11783" width="12" style="2" bestFit="1" customWidth="1"/>
    <col min="11784" max="11784" width="1.7109375" style="2" customWidth="1"/>
    <col min="11785" max="11785" width="12.7109375" style="2" bestFit="1" customWidth="1"/>
    <col min="11786" max="11786" width="1.7109375" style="2" customWidth="1"/>
    <col min="11787" max="11994" width="10.7109375" style="2" customWidth="1"/>
    <col min="11995" max="12032" width="10.7109375" style="2"/>
    <col min="12033" max="12033" width="36.7109375" style="2" bestFit="1" customWidth="1"/>
    <col min="12034" max="12034" width="1.42578125" style="2" customWidth="1"/>
    <col min="12035" max="12035" width="11.5703125" style="2" bestFit="1" customWidth="1"/>
    <col min="12036" max="12036" width="1.42578125" style="2" customWidth="1"/>
    <col min="12037" max="12037" width="11.7109375" style="2" bestFit="1" customWidth="1"/>
    <col min="12038" max="12038" width="1.7109375" style="2" customWidth="1"/>
    <col min="12039" max="12039" width="12" style="2" bestFit="1" customWidth="1"/>
    <col min="12040" max="12040" width="1.7109375" style="2" customWidth="1"/>
    <col min="12041" max="12041" width="12.7109375" style="2" bestFit="1" customWidth="1"/>
    <col min="12042" max="12042" width="1.7109375" style="2" customWidth="1"/>
    <col min="12043" max="12250" width="10.7109375" style="2" customWidth="1"/>
    <col min="12251" max="12288" width="10.7109375" style="2"/>
    <col min="12289" max="12289" width="36.7109375" style="2" bestFit="1" customWidth="1"/>
    <col min="12290" max="12290" width="1.42578125" style="2" customWidth="1"/>
    <col min="12291" max="12291" width="11.5703125" style="2" bestFit="1" customWidth="1"/>
    <col min="12292" max="12292" width="1.42578125" style="2" customWidth="1"/>
    <col min="12293" max="12293" width="11.7109375" style="2" bestFit="1" customWidth="1"/>
    <col min="12294" max="12294" width="1.7109375" style="2" customWidth="1"/>
    <col min="12295" max="12295" width="12" style="2" bestFit="1" customWidth="1"/>
    <col min="12296" max="12296" width="1.7109375" style="2" customWidth="1"/>
    <col min="12297" max="12297" width="12.7109375" style="2" bestFit="1" customWidth="1"/>
    <col min="12298" max="12298" width="1.7109375" style="2" customWidth="1"/>
    <col min="12299" max="12506" width="10.7109375" style="2" customWidth="1"/>
    <col min="12507" max="12544" width="10.7109375" style="2"/>
    <col min="12545" max="12545" width="36.7109375" style="2" bestFit="1" customWidth="1"/>
    <col min="12546" max="12546" width="1.42578125" style="2" customWidth="1"/>
    <col min="12547" max="12547" width="11.5703125" style="2" bestFit="1" customWidth="1"/>
    <col min="12548" max="12548" width="1.42578125" style="2" customWidth="1"/>
    <col min="12549" max="12549" width="11.7109375" style="2" bestFit="1" customWidth="1"/>
    <col min="12550" max="12550" width="1.7109375" style="2" customWidth="1"/>
    <col min="12551" max="12551" width="12" style="2" bestFit="1" customWidth="1"/>
    <col min="12552" max="12552" width="1.7109375" style="2" customWidth="1"/>
    <col min="12553" max="12553" width="12.7109375" style="2" bestFit="1" customWidth="1"/>
    <col min="12554" max="12554" width="1.7109375" style="2" customWidth="1"/>
    <col min="12555" max="12762" width="10.7109375" style="2" customWidth="1"/>
    <col min="12763" max="12800" width="10.7109375" style="2"/>
    <col min="12801" max="12801" width="36.7109375" style="2" bestFit="1" customWidth="1"/>
    <col min="12802" max="12802" width="1.42578125" style="2" customWidth="1"/>
    <col min="12803" max="12803" width="11.5703125" style="2" bestFit="1" customWidth="1"/>
    <col min="12804" max="12804" width="1.42578125" style="2" customWidth="1"/>
    <col min="12805" max="12805" width="11.7109375" style="2" bestFit="1" customWidth="1"/>
    <col min="12806" max="12806" width="1.7109375" style="2" customWidth="1"/>
    <col min="12807" max="12807" width="12" style="2" bestFit="1" customWidth="1"/>
    <col min="12808" max="12808" width="1.7109375" style="2" customWidth="1"/>
    <col min="12809" max="12809" width="12.7109375" style="2" bestFit="1" customWidth="1"/>
    <col min="12810" max="12810" width="1.7109375" style="2" customWidth="1"/>
    <col min="12811" max="13018" width="10.7109375" style="2" customWidth="1"/>
    <col min="13019" max="13056" width="10.7109375" style="2"/>
    <col min="13057" max="13057" width="36.7109375" style="2" bestFit="1" customWidth="1"/>
    <col min="13058" max="13058" width="1.42578125" style="2" customWidth="1"/>
    <col min="13059" max="13059" width="11.5703125" style="2" bestFit="1" customWidth="1"/>
    <col min="13060" max="13060" width="1.42578125" style="2" customWidth="1"/>
    <col min="13061" max="13061" width="11.7109375" style="2" bestFit="1" customWidth="1"/>
    <col min="13062" max="13062" width="1.7109375" style="2" customWidth="1"/>
    <col min="13063" max="13063" width="12" style="2" bestFit="1" customWidth="1"/>
    <col min="13064" max="13064" width="1.7109375" style="2" customWidth="1"/>
    <col min="13065" max="13065" width="12.7109375" style="2" bestFit="1" customWidth="1"/>
    <col min="13066" max="13066" width="1.7109375" style="2" customWidth="1"/>
    <col min="13067" max="13274" width="10.7109375" style="2" customWidth="1"/>
    <col min="13275" max="13312" width="10.7109375" style="2"/>
    <col min="13313" max="13313" width="36.7109375" style="2" bestFit="1" customWidth="1"/>
    <col min="13314" max="13314" width="1.42578125" style="2" customWidth="1"/>
    <col min="13315" max="13315" width="11.5703125" style="2" bestFit="1" customWidth="1"/>
    <col min="13316" max="13316" width="1.42578125" style="2" customWidth="1"/>
    <col min="13317" max="13317" width="11.7109375" style="2" bestFit="1" customWidth="1"/>
    <col min="13318" max="13318" width="1.7109375" style="2" customWidth="1"/>
    <col min="13319" max="13319" width="12" style="2" bestFit="1" customWidth="1"/>
    <col min="13320" max="13320" width="1.7109375" style="2" customWidth="1"/>
    <col min="13321" max="13321" width="12.7109375" style="2" bestFit="1" customWidth="1"/>
    <col min="13322" max="13322" width="1.7109375" style="2" customWidth="1"/>
    <col min="13323" max="13530" width="10.7109375" style="2" customWidth="1"/>
    <col min="13531" max="13568" width="10.7109375" style="2"/>
    <col min="13569" max="13569" width="36.7109375" style="2" bestFit="1" customWidth="1"/>
    <col min="13570" max="13570" width="1.42578125" style="2" customWidth="1"/>
    <col min="13571" max="13571" width="11.5703125" style="2" bestFit="1" customWidth="1"/>
    <col min="13572" max="13572" width="1.42578125" style="2" customWidth="1"/>
    <col min="13573" max="13573" width="11.7109375" style="2" bestFit="1" customWidth="1"/>
    <col min="13574" max="13574" width="1.7109375" style="2" customWidth="1"/>
    <col min="13575" max="13575" width="12" style="2" bestFit="1" customWidth="1"/>
    <col min="13576" max="13576" width="1.7109375" style="2" customWidth="1"/>
    <col min="13577" max="13577" width="12.7109375" style="2" bestFit="1" customWidth="1"/>
    <col min="13578" max="13578" width="1.7109375" style="2" customWidth="1"/>
    <col min="13579" max="13786" width="10.7109375" style="2" customWidth="1"/>
    <col min="13787" max="13824" width="10.7109375" style="2"/>
    <col min="13825" max="13825" width="36.7109375" style="2" bestFit="1" customWidth="1"/>
    <col min="13826" max="13826" width="1.42578125" style="2" customWidth="1"/>
    <col min="13827" max="13827" width="11.5703125" style="2" bestFit="1" customWidth="1"/>
    <col min="13828" max="13828" width="1.42578125" style="2" customWidth="1"/>
    <col min="13829" max="13829" width="11.7109375" style="2" bestFit="1" customWidth="1"/>
    <col min="13830" max="13830" width="1.7109375" style="2" customWidth="1"/>
    <col min="13831" max="13831" width="12" style="2" bestFit="1" customWidth="1"/>
    <col min="13832" max="13832" width="1.7109375" style="2" customWidth="1"/>
    <col min="13833" max="13833" width="12.7109375" style="2" bestFit="1" customWidth="1"/>
    <col min="13834" max="13834" width="1.7109375" style="2" customWidth="1"/>
    <col min="13835" max="14042" width="10.7109375" style="2" customWidth="1"/>
    <col min="14043" max="14080" width="10.7109375" style="2"/>
    <col min="14081" max="14081" width="36.7109375" style="2" bestFit="1" customWidth="1"/>
    <col min="14082" max="14082" width="1.42578125" style="2" customWidth="1"/>
    <col min="14083" max="14083" width="11.5703125" style="2" bestFit="1" customWidth="1"/>
    <col min="14084" max="14084" width="1.42578125" style="2" customWidth="1"/>
    <col min="14085" max="14085" width="11.7109375" style="2" bestFit="1" customWidth="1"/>
    <col min="14086" max="14086" width="1.7109375" style="2" customWidth="1"/>
    <col min="14087" max="14087" width="12" style="2" bestFit="1" customWidth="1"/>
    <col min="14088" max="14088" width="1.7109375" style="2" customWidth="1"/>
    <col min="14089" max="14089" width="12.7109375" style="2" bestFit="1" customWidth="1"/>
    <col min="14090" max="14090" width="1.7109375" style="2" customWidth="1"/>
    <col min="14091" max="14298" width="10.7109375" style="2" customWidth="1"/>
    <col min="14299" max="14336" width="10.7109375" style="2"/>
    <col min="14337" max="14337" width="36.7109375" style="2" bestFit="1" customWidth="1"/>
    <col min="14338" max="14338" width="1.42578125" style="2" customWidth="1"/>
    <col min="14339" max="14339" width="11.5703125" style="2" bestFit="1" customWidth="1"/>
    <col min="14340" max="14340" width="1.42578125" style="2" customWidth="1"/>
    <col min="14341" max="14341" width="11.7109375" style="2" bestFit="1" customWidth="1"/>
    <col min="14342" max="14342" width="1.7109375" style="2" customWidth="1"/>
    <col min="14343" max="14343" width="12" style="2" bestFit="1" customWidth="1"/>
    <col min="14344" max="14344" width="1.7109375" style="2" customWidth="1"/>
    <col min="14345" max="14345" width="12.7109375" style="2" bestFit="1" customWidth="1"/>
    <col min="14346" max="14346" width="1.7109375" style="2" customWidth="1"/>
    <col min="14347" max="14554" width="10.7109375" style="2" customWidth="1"/>
    <col min="14555" max="14592" width="10.7109375" style="2"/>
    <col min="14593" max="14593" width="36.7109375" style="2" bestFit="1" customWidth="1"/>
    <col min="14594" max="14594" width="1.42578125" style="2" customWidth="1"/>
    <col min="14595" max="14595" width="11.5703125" style="2" bestFit="1" customWidth="1"/>
    <col min="14596" max="14596" width="1.42578125" style="2" customWidth="1"/>
    <col min="14597" max="14597" width="11.7109375" style="2" bestFit="1" customWidth="1"/>
    <col min="14598" max="14598" width="1.7109375" style="2" customWidth="1"/>
    <col min="14599" max="14599" width="12" style="2" bestFit="1" customWidth="1"/>
    <col min="14600" max="14600" width="1.7109375" style="2" customWidth="1"/>
    <col min="14601" max="14601" width="12.7109375" style="2" bestFit="1" customWidth="1"/>
    <col min="14602" max="14602" width="1.7109375" style="2" customWidth="1"/>
    <col min="14603" max="14810" width="10.7109375" style="2" customWidth="1"/>
    <col min="14811" max="14848" width="10.7109375" style="2"/>
    <col min="14849" max="14849" width="36.7109375" style="2" bestFit="1" customWidth="1"/>
    <col min="14850" max="14850" width="1.42578125" style="2" customWidth="1"/>
    <col min="14851" max="14851" width="11.5703125" style="2" bestFit="1" customWidth="1"/>
    <col min="14852" max="14852" width="1.42578125" style="2" customWidth="1"/>
    <col min="14853" max="14853" width="11.7109375" style="2" bestFit="1" customWidth="1"/>
    <col min="14854" max="14854" width="1.7109375" style="2" customWidth="1"/>
    <col min="14855" max="14855" width="12" style="2" bestFit="1" customWidth="1"/>
    <col min="14856" max="14856" width="1.7109375" style="2" customWidth="1"/>
    <col min="14857" max="14857" width="12.7109375" style="2" bestFit="1" customWidth="1"/>
    <col min="14858" max="14858" width="1.7109375" style="2" customWidth="1"/>
    <col min="14859" max="15066" width="10.7109375" style="2" customWidth="1"/>
    <col min="15067" max="15104" width="10.7109375" style="2"/>
    <col min="15105" max="15105" width="36.7109375" style="2" bestFit="1" customWidth="1"/>
    <col min="15106" max="15106" width="1.42578125" style="2" customWidth="1"/>
    <col min="15107" max="15107" width="11.5703125" style="2" bestFit="1" customWidth="1"/>
    <col min="15108" max="15108" width="1.42578125" style="2" customWidth="1"/>
    <col min="15109" max="15109" width="11.7109375" style="2" bestFit="1" customWidth="1"/>
    <col min="15110" max="15110" width="1.7109375" style="2" customWidth="1"/>
    <col min="15111" max="15111" width="12" style="2" bestFit="1" customWidth="1"/>
    <col min="15112" max="15112" width="1.7109375" style="2" customWidth="1"/>
    <col min="15113" max="15113" width="12.7109375" style="2" bestFit="1" customWidth="1"/>
    <col min="15114" max="15114" width="1.7109375" style="2" customWidth="1"/>
    <col min="15115" max="15322" width="10.7109375" style="2" customWidth="1"/>
    <col min="15323" max="15360" width="10.7109375" style="2"/>
    <col min="15361" max="15361" width="36.7109375" style="2" bestFit="1" customWidth="1"/>
    <col min="15362" max="15362" width="1.42578125" style="2" customWidth="1"/>
    <col min="15363" max="15363" width="11.5703125" style="2" bestFit="1" customWidth="1"/>
    <col min="15364" max="15364" width="1.42578125" style="2" customWidth="1"/>
    <col min="15365" max="15365" width="11.7109375" style="2" bestFit="1" customWidth="1"/>
    <col min="15366" max="15366" width="1.7109375" style="2" customWidth="1"/>
    <col min="15367" max="15367" width="12" style="2" bestFit="1" customWidth="1"/>
    <col min="15368" max="15368" width="1.7109375" style="2" customWidth="1"/>
    <col min="15369" max="15369" width="12.7109375" style="2" bestFit="1" customWidth="1"/>
    <col min="15370" max="15370" width="1.7109375" style="2" customWidth="1"/>
    <col min="15371" max="15578" width="10.7109375" style="2" customWidth="1"/>
    <col min="15579" max="15616" width="10.7109375" style="2"/>
    <col min="15617" max="15617" width="36.7109375" style="2" bestFit="1" customWidth="1"/>
    <col min="15618" max="15618" width="1.42578125" style="2" customWidth="1"/>
    <col min="15619" max="15619" width="11.5703125" style="2" bestFit="1" customWidth="1"/>
    <col min="15620" max="15620" width="1.42578125" style="2" customWidth="1"/>
    <col min="15621" max="15621" width="11.7109375" style="2" bestFit="1" customWidth="1"/>
    <col min="15622" max="15622" width="1.7109375" style="2" customWidth="1"/>
    <col min="15623" max="15623" width="12" style="2" bestFit="1" customWidth="1"/>
    <col min="15624" max="15624" width="1.7109375" style="2" customWidth="1"/>
    <col min="15625" max="15625" width="12.7109375" style="2" bestFit="1" customWidth="1"/>
    <col min="15626" max="15626" width="1.7109375" style="2" customWidth="1"/>
    <col min="15627" max="15834" width="10.7109375" style="2" customWidth="1"/>
    <col min="15835" max="15872" width="10.7109375" style="2"/>
    <col min="15873" max="15873" width="36.7109375" style="2" bestFit="1" customWidth="1"/>
    <col min="15874" max="15874" width="1.42578125" style="2" customWidth="1"/>
    <col min="15875" max="15875" width="11.5703125" style="2" bestFit="1" customWidth="1"/>
    <col min="15876" max="15876" width="1.42578125" style="2" customWidth="1"/>
    <col min="15877" max="15877" width="11.7109375" style="2" bestFit="1" customWidth="1"/>
    <col min="15878" max="15878" width="1.7109375" style="2" customWidth="1"/>
    <col min="15879" max="15879" width="12" style="2" bestFit="1" customWidth="1"/>
    <col min="15880" max="15880" width="1.7109375" style="2" customWidth="1"/>
    <col min="15881" max="15881" width="12.7109375" style="2" bestFit="1" customWidth="1"/>
    <col min="15882" max="15882" width="1.7109375" style="2" customWidth="1"/>
    <col min="15883" max="16090" width="10.7109375" style="2" customWidth="1"/>
    <col min="16091" max="16128" width="10.7109375" style="2"/>
    <col min="16129" max="16129" width="36.7109375" style="2" bestFit="1" customWidth="1"/>
    <col min="16130" max="16130" width="1.42578125" style="2" customWidth="1"/>
    <col min="16131" max="16131" width="11.5703125" style="2" bestFit="1" customWidth="1"/>
    <col min="16132" max="16132" width="1.42578125" style="2" customWidth="1"/>
    <col min="16133" max="16133" width="11.7109375" style="2" bestFit="1" customWidth="1"/>
    <col min="16134" max="16134" width="1.7109375" style="2" customWidth="1"/>
    <col min="16135" max="16135" width="12" style="2" bestFit="1" customWidth="1"/>
    <col min="16136" max="16136" width="1.7109375" style="2" customWidth="1"/>
    <col min="16137" max="16137" width="12.7109375" style="2" bestFit="1" customWidth="1"/>
    <col min="16138" max="16138" width="1.7109375" style="2" customWidth="1"/>
    <col min="16139" max="16346" width="10.7109375" style="2" customWidth="1"/>
    <col min="16347" max="16384" width="10.7109375" style="2"/>
  </cols>
  <sheetData>
    <row r="1" spans="1:218" ht="15.75">
      <c r="A1" s="261" t="s">
        <v>18</v>
      </c>
      <c r="B1" s="261"/>
      <c r="C1" s="261"/>
      <c r="D1" s="261"/>
      <c r="E1" s="261"/>
      <c r="F1" s="261"/>
      <c r="G1" s="261"/>
      <c r="H1" s="261"/>
      <c r="I1" s="261"/>
    </row>
    <row r="2" spans="1:218" ht="15.75">
      <c r="A2" s="261" t="s">
        <v>19</v>
      </c>
      <c r="B2" s="261"/>
      <c r="C2" s="261"/>
      <c r="D2" s="261"/>
      <c r="E2" s="261"/>
      <c r="F2" s="261"/>
      <c r="G2" s="261"/>
      <c r="H2" s="261"/>
      <c r="I2" s="261"/>
    </row>
    <row r="3" spans="1:218" ht="15.75">
      <c r="A3" s="261" t="s">
        <v>91</v>
      </c>
      <c r="B3" s="261"/>
      <c r="C3" s="261"/>
      <c r="D3" s="261"/>
      <c r="E3" s="261"/>
      <c r="F3" s="261"/>
      <c r="G3" s="261"/>
      <c r="H3" s="261"/>
      <c r="I3" s="261"/>
    </row>
    <row r="4" spans="1:218" s="26" customFormat="1">
      <c r="A4" s="19"/>
      <c r="B4" s="19"/>
      <c r="C4" s="19"/>
      <c r="D4" s="19"/>
      <c r="E4" s="19"/>
      <c r="F4" s="19"/>
      <c r="G4" s="19"/>
      <c r="H4" s="19"/>
      <c r="I4" s="1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</row>
    <row r="5" spans="1:218" s="26" customFormat="1">
      <c r="A5" s="19"/>
      <c r="B5" s="19"/>
      <c r="C5" s="19"/>
      <c r="D5" s="19"/>
      <c r="E5" s="19"/>
      <c r="F5" s="19"/>
      <c r="G5" s="19"/>
      <c r="H5" s="19"/>
      <c r="I5" s="1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</row>
    <row r="6" spans="1:218">
      <c r="A6" s="3"/>
      <c r="B6" s="19"/>
      <c r="C6" s="19"/>
      <c r="D6" s="19"/>
      <c r="E6" s="19"/>
      <c r="F6" s="19"/>
      <c r="G6" s="19"/>
      <c r="H6" s="3"/>
      <c r="I6" s="3"/>
    </row>
    <row r="7" spans="1:218">
      <c r="B7" s="4"/>
      <c r="C7" s="12" t="s">
        <v>0</v>
      </c>
      <c r="D7" s="4"/>
      <c r="E7" s="12" t="s">
        <v>4</v>
      </c>
      <c r="F7" s="4"/>
      <c r="G7" s="12" t="s">
        <v>2</v>
      </c>
      <c r="H7" s="4"/>
      <c r="I7" s="42" t="s">
        <v>1</v>
      </c>
    </row>
    <row r="8" spans="1:218" ht="15">
      <c r="A8" s="4" t="s">
        <v>3</v>
      </c>
      <c r="B8" s="4"/>
      <c r="C8" s="20" t="s">
        <v>20</v>
      </c>
      <c r="D8" s="21"/>
      <c r="E8" s="20" t="s">
        <v>78</v>
      </c>
      <c r="F8" s="21"/>
      <c r="G8" s="20" t="s">
        <v>78</v>
      </c>
      <c r="H8" s="21"/>
      <c r="I8" s="137" t="s">
        <v>92</v>
      </c>
    </row>
    <row r="9" spans="1:218">
      <c r="B9" s="4"/>
      <c r="C9" s="18"/>
      <c r="D9" s="5"/>
      <c r="E9" s="18"/>
      <c r="F9" s="5"/>
      <c r="G9" s="18"/>
      <c r="H9" s="5"/>
      <c r="I9" s="34"/>
    </row>
    <row r="10" spans="1:218">
      <c r="A10" s="4" t="s">
        <v>26</v>
      </c>
      <c r="B10" s="4"/>
      <c r="C10" s="43">
        <v>2843621</v>
      </c>
      <c r="D10" s="25"/>
      <c r="E10" s="24">
        <v>1733711</v>
      </c>
      <c r="F10" s="25"/>
      <c r="G10" s="43">
        <f>+C82</f>
        <v>1799689</v>
      </c>
      <c r="H10" s="25"/>
      <c r="I10" s="43">
        <f>+G82</f>
        <v>2494570</v>
      </c>
    </row>
    <row r="11" spans="1:218">
      <c r="B11" s="4"/>
      <c r="C11" s="34"/>
      <c r="D11" s="5"/>
      <c r="E11" s="18"/>
      <c r="F11" s="5"/>
      <c r="G11" s="34"/>
      <c r="H11" s="5"/>
      <c r="I11" s="34"/>
    </row>
    <row r="12" spans="1:218">
      <c r="A12" s="22" t="s">
        <v>21</v>
      </c>
      <c r="B12" s="4"/>
      <c r="C12" s="34"/>
      <c r="D12" s="5"/>
      <c r="E12" s="18"/>
      <c r="F12" s="5"/>
      <c r="G12" s="34"/>
      <c r="H12" s="5"/>
      <c r="I12" s="34"/>
    </row>
    <row r="13" spans="1:218">
      <c r="A13" s="4" t="s">
        <v>22</v>
      </c>
      <c r="B13" s="4"/>
      <c r="C13" s="34">
        <v>5624190</v>
      </c>
      <c r="D13" s="5"/>
      <c r="E13" s="18">
        <v>5616298</v>
      </c>
      <c r="F13" s="5"/>
      <c r="G13" s="34">
        <v>5400000</v>
      </c>
      <c r="H13" s="5"/>
      <c r="I13" s="34">
        <v>5600000</v>
      </c>
    </row>
    <row r="14" spans="1:218">
      <c r="A14" s="4" t="s">
        <v>98</v>
      </c>
      <c r="B14" s="4"/>
      <c r="C14" s="34">
        <v>4635</v>
      </c>
      <c r="D14" s="5"/>
      <c r="E14" s="18">
        <v>0</v>
      </c>
      <c r="F14" s="5"/>
      <c r="G14" s="34">
        <v>130000</v>
      </c>
      <c r="H14" s="5"/>
      <c r="I14" s="34">
        <v>135000</v>
      </c>
    </row>
    <row r="15" spans="1:218">
      <c r="A15" s="4" t="s">
        <v>34</v>
      </c>
      <c r="B15" s="4"/>
      <c r="C15" s="34">
        <v>1038</v>
      </c>
      <c r="D15" s="5"/>
      <c r="E15" s="18">
        <v>0</v>
      </c>
      <c r="F15" s="5"/>
      <c r="G15" s="34">
        <v>1200</v>
      </c>
      <c r="H15" s="5"/>
      <c r="I15" s="34">
        <v>1200</v>
      </c>
    </row>
    <row r="16" spans="1:218">
      <c r="A16" s="4" t="s">
        <v>99</v>
      </c>
      <c r="B16" s="4"/>
      <c r="C16" s="31">
        <v>1028</v>
      </c>
      <c r="D16" s="5"/>
      <c r="E16" s="23">
        <v>0</v>
      </c>
      <c r="F16" s="5"/>
      <c r="G16" s="31">
        <v>0</v>
      </c>
      <c r="H16" s="5"/>
      <c r="I16" s="31">
        <v>0</v>
      </c>
    </row>
    <row r="17" spans="1:9" hidden="1">
      <c r="B17" s="4"/>
      <c r="C17" s="31">
        <v>0</v>
      </c>
      <c r="D17" s="5"/>
      <c r="E17" s="23">
        <v>0</v>
      </c>
      <c r="F17" s="5"/>
      <c r="G17" s="31">
        <v>0</v>
      </c>
      <c r="H17" s="5"/>
      <c r="I17" s="31">
        <v>0</v>
      </c>
    </row>
    <row r="18" spans="1:9" hidden="1">
      <c r="B18" s="4"/>
      <c r="C18" s="34"/>
      <c r="D18" s="5"/>
      <c r="E18" s="18"/>
      <c r="F18" s="5"/>
      <c r="G18" s="34"/>
      <c r="H18" s="5"/>
      <c r="I18" s="34"/>
    </row>
    <row r="19" spans="1:9" hidden="1">
      <c r="B19" s="4"/>
      <c r="C19" s="31"/>
      <c r="D19" s="5"/>
      <c r="E19" s="23"/>
      <c r="F19" s="5"/>
      <c r="G19" s="31"/>
      <c r="H19" s="5"/>
      <c r="I19" s="31"/>
    </row>
    <row r="20" spans="1:9">
      <c r="A20" s="4" t="s">
        <v>23</v>
      </c>
      <c r="B20" s="4"/>
      <c r="C20" s="34">
        <f>SUM(C13:C19)</f>
        <v>5630891</v>
      </c>
      <c r="D20" s="5"/>
      <c r="E20" s="18">
        <f>SUM(E13:E19)</f>
        <v>5616298</v>
      </c>
      <c r="F20" s="5"/>
      <c r="G20" s="34">
        <f>SUM(G13:G19)</f>
        <v>5531200</v>
      </c>
      <c r="H20" s="5"/>
      <c r="I20" s="34">
        <f>SUM(I13:I19)</f>
        <v>5736200</v>
      </c>
    </row>
    <row r="21" spans="1:9">
      <c r="B21" s="4"/>
      <c r="C21" s="34"/>
      <c r="D21" s="5"/>
      <c r="E21" s="18"/>
      <c r="F21" s="5"/>
      <c r="G21" s="34"/>
      <c r="H21" s="5"/>
      <c r="I21" s="34"/>
    </row>
    <row r="22" spans="1:9">
      <c r="A22" s="22" t="s">
        <v>24</v>
      </c>
      <c r="B22" s="4"/>
      <c r="C22" s="10"/>
      <c r="D22" s="9"/>
      <c r="E22" s="9"/>
      <c r="F22" s="9"/>
      <c r="G22" s="10"/>
      <c r="H22" s="9"/>
      <c r="I22" s="10"/>
    </row>
    <row r="23" spans="1:9">
      <c r="A23" s="6" t="s">
        <v>69</v>
      </c>
      <c r="B23" s="4"/>
      <c r="C23" s="10"/>
      <c r="D23" s="9"/>
      <c r="E23" s="9"/>
      <c r="F23" s="9"/>
      <c r="G23" s="10"/>
      <c r="H23" s="9"/>
      <c r="I23" s="10"/>
    </row>
    <row r="24" spans="1:9">
      <c r="A24" s="7" t="s">
        <v>65</v>
      </c>
      <c r="B24" s="4"/>
      <c r="C24" s="10">
        <v>506020</v>
      </c>
      <c r="D24" s="9">
        <f>'[2]Gen Fund Detail'!C37</f>
        <v>0</v>
      </c>
      <c r="E24" s="9">
        <v>688736</v>
      </c>
      <c r="F24" s="9">
        <f>'[2]Gen Fund Detail'!E37</f>
        <v>0</v>
      </c>
      <c r="G24" s="10">
        <v>630706</v>
      </c>
      <c r="H24" s="9">
        <f>'[2]Gen Fund Detail'!G37</f>
        <v>0</v>
      </c>
      <c r="I24" s="10">
        <v>1001056</v>
      </c>
    </row>
    <row r="25" spans="1:9">
      <c r="A25" s="4" t="s">
        <v>5</v>
      </c>
      <c r="B25" s="4"/>
      <c r="C25" s="10">
        <v>3768</v>
      </c>
      <c r="D25" s="9">
        <f>'[2]Gen Fund Detail'!C42</f>
        <v>0</v>
      </c>
      <c r="E25" s="9">
        <v>10000</v>
      </c>
      <c r="F25" s="9">
        <f>'[2]Gen Fund Detail'!E42</f>
        <v>0</v>
      </c>
      <c r="G25" s="10">
        <v>10000</v>
      </c>
      <c r="H25" s="9">
        <f>'[2]Gen Fund Detail'!G42</f>
        <v>0</v>
      </c>
      <c r="I25" s="10">
        <v>16000</v>
      </c>
    </row>
    <row r="26" spans="1:9" s="1" customFormat="1">
      <c r="A26" s="4" t="s">
        <v>66</v>
      </c>
      <c r="B26" s="4"/>
      <c r="C26" s="10">
        <v>275059</v>
      </c>
      <c r="D26" s="9">
        <f>'[2]Gen Fund Detail'!C65</f>
        <v>0</v>
      </c>
      <c r="E26" s="9">
        <v>262540</v>
      </c>
      <c r="F26" s="9">
        <f>'[2]Gen Fund Detail'!E65</f>
        <v>0</v>
      </c>
      <c r="G26" s="10">
        <v>205450</v>
      </c>
      <c r="H26" s="9">
        <f>'[2]Gen Fund Detail'!G65</f>
        <v>0</v>
      </c>
      <c r="I26" s="10">
        <v>255400</v>
      </c>
    </row>
    <row r="27" spans="1:9" s="1" customFormat="1">
      <c r="A27" s="4" t="s">
        <v>7</v>
      </c>
      <c r="B27" s="4"/>
      <c r="C27" s="10">
        <f>'[2]Gen Fund Detail'!B69</f>
        <v>0</v>
      </c>
      <c r="D27" s="9">
        <f>'[2]Gen Fund Detail'!C69</f>
        <v>0</v>
      </c>
      <c r="E27" s="9">
        <f>'[2]Gen Fund Detail'!D69</f>
        <v>2000</v>
      </c>
      <c r="F27" s="9">
        <f>'[2]Gen Fund Detail'!E69</f>
        <v>0</v>
      </c>
      <c r="G27" s="10">
        <v>14200</v>
      </c>
      <c r="H27" s="9">
        <f>'[2]Gen Fund Detail'!G69</f>
        <v>0</v>
      </c>
      <c r="I27" s="10">
        <v>2000</v>
      </c>
    </row>
    <row r="28" spans="1:9" s="1" customFormat="1">
      <c r="A28" s="4" t="s">
        <v>6</v>
      </c>
      <c r="B28" s="4"/>
      <c r="C28" s="31">
        <f>'[2]Gen Fund Detail'!B75</f>
        <v>0</v>
      </c>
      <c r="D28" s="5">
        <f>'[2]Gen Fund Detail'!C75</f>
        <v>0</v>
      </c>
      <c r="E28" s="23">
        <f>'[2]Gen Fund Detail'!D75</f>
        <v>175000</v>
      </c>
      <c r="F28" s="5">
        <f>'[2]Gen Fund Detail'!E75</f>
        <v>0</v>
      </c>
      <c r="G28" s="31">
        <v>0</v>
      </c>
      <c r="H28" s="5">
        <f>'[2]Gen Fund Detail'!G75</f>
        <v>0</v>
      </c>
      <c r="I28" s="11">
        <v>50000</v>
      </c>
    </row>
    <row r="29" spans="1:9" s="1" customFormat="1">
      <c r="A29" s="4" t="s">
        <v>73</v>
      </c>
      <c r="B29" s="4"/>
      <c r="C29" s="31">
        <f>SUM(C24:C28)</f>
        <v>784847</v>
      </c>
      <c r="D29" s="5"/>
      <c r="E29" s="23">
        <f>SUM(E24:E28)</f>
        <v>1138276</v>
      </c>
      <c r="F29" s="5"/>
      <c r="G29" s="31">
        <f>SUM(G24:G28)</f>
        <v>860356</v>
      </c>
      <c r="H29" s="5"/>
      <c r="I29" s="31">
        <f>SUM(I24:I28)</f>
        <v>1324456</v>
      </c>
    </row>
    <row r="30" spans="1:9" s="1" customFormat="1">
      <c r="A30" s="4"/>
      <c r="B30" s="4"/>
      <c r="C30" s="34"/>
      <c r="D30" s="5"/>
      <c r="E30" s="18"/>
      <c r="F30" s="5"/>
      <c r="G30" s="34"/>
      <c r="H30" s="5"/>
      <c r="I30" s="34"/>
    </row>
    <row r="31" spans="1:9" s="1" customFormat="1" hidden="1">
      <c r="A31" s="6" t="s">
        <v>75</v>
      </c>
      <c r="B31" s="4"/>
      <c r="C31" s="34"/>
      <c r="D31" s="5"/>
      <c r="E31" s="18"/>
      <c r="F31" s="5"/>
      <c r="G31" s="34"/>
      <c r="H31" s="5"/>
      <c r="I31" s="34"/>
    </row>
    <row r="32" spans="1:9" s="1" customFormat="1" hidden="1">
      <c r="A32" s="4" t="s">
        <v>76</v>
      </c>
      <c r="B32" s="4"/>
      <c r="C32" s="10">
        <v>0</v>
      </c>
      <c r="D32" s="9"/>
      <c r="E32" s="9">
        <v>0</v>
      </c>
      <c r="F32" s="9"/>
      <c r="G32" s="10">
        <v>0</v>
      </c>
      <c r="H32" s="9"/>
      <c r="I32" s="10">
        <v>0</v>
      </c>
    </row>
    <row r="33" spans="1:9" s="1" customFormat="1" hidden="1">
      <c r="A33" s="4" t="s">
        <v>77</v>
      </c>
      <c r="B33" s="4"/>
      <c r="C33" s="31">
        <v>0</v>
      </c>
      <c r="D33" s="5"/>
      <c r="E33" s="23">
        <v>0</v>
      </c>
      <c r="F33" s="5"/>
      <c r="G33" s="31">
        <v>0</v>
      </c>
      <c r="H33" s="5"/>
      <c r="I33" s="31">
        <v>0</v>
      </c>
    </row>
    <row r="34" spans="1:9" s="1" customFormat="1" hidden="1">
      <c r="A34" s="33" t="s">
        <v>74</v>
      </c>
      <c r="B34" s="4"/>
      <c r="C34" s="34">
        <f>SUM(C32:C33)</f>
        <v>0</v>
      </c>
      <c r="D34" s="5"/>
      <c r="E34" s="18">
        <f>SUM(E32:E33)</f>
        <v>0</v>
      </c>
      <c r="F34" s="5"/>
      <c r="G34" s="34">
        <f>SUM(G32:G33)</f>
        <v>0</v>
      </c>
      <c r="H34" s="5"/>
      <c r="I34" s="34">
        <f>SUM(I32:I33)</f>
        <v>0</v>
      </c>
    </row>
    <row r="35" spans="1:9" s="1" customFormat="1" hidden="1">
      <c r="A35" s="36"/>
      <c r="B35" s="4"/>
      <c r="C35" s="34"/>
      <c r="D35" s="5"/>
      <c r="E35" s="18"/>
      <c r="F35" s="5"/>
      <c r="G35" s="34"/>
      <c r="H35" s="5"/>
      <c r="I35" s="34"/>
    </row>
    <row r="36" spans="1:9" s="1" customFormat="1">
      <c r="A36" s="33" t="s">
        <v>25</v>
      </c>
      <c r="B36" s="4"/>
      <c r="C36" s="31">
        <f>+C29+C34</f>
        <v>784847</v>
      </c>
      <c r="D36" s="5"/>
      <c r="E36" s="23">
        <f>+E29+E34</f>
        <v>1138276</v>
      </c>
      <c r="F36" s="5"/>
      <c r="G36" s="31">
        <f>+G29+G34</f>
        <v>860356</v>
      </c>
      <c r="H36" s="5"/>
      <c r="I36" s="31">
        <f>+I29+I34</f>
        <v>1324456</v>
      </c>
    </row>
    <row r="37" spans="1:9" s="1" customFormat="1">
      <c r="A37" s="33"/>
      <c r="B37" s="33"/>
      <c r="C37" s="34"/>
      <c r="D37" s="35"/>
      <c r="E37" s="34"/>
      <c r="F37" s="35"/>
      <c r="G37" s="34"/>
      <c r="H37" s="35"/>
      <c r="I37" s="34"/>
    </row>
    <row r="38" spans="1:9" s="1" customFormat="1">
      <c r="A38" s="4" t="s">
        <v>39</v>
      </c>
      <c r="B38" s="4"/>
      <c r="C38" s="10"/>
      <c r="D38" s="9"/>
      <c r="E38" s="9"/>
      <c r="F38" s="9"/>
      <c r="G38" s="10"/>
      <c r="H38" s="9"/>
      <c r="I38" s="10"/>
    </row>
    <row r="39" spans="1:9" s="1" customFormat="1">
      <c r="A39" s="4" t="s">
        <v>38</v>
      </c>
      <c r="B39" s="4"/>
      <c r="C39" s="34">
        <f>+C20-C36</f>
        <v>4846044</v>
      </c>
      <c r="D39" s="5"/>
      <c r="E39" s="18">
        <f>+E20-E36</f>
        <v>4478022</v>
      </c>
      <c r="F39" s="5"/>
      <c r="G39" s="34">
        <f>+G20-G36</f>
        <v>4670844</v>
      </c>
      <c r="H39" s="5"/>
      <c r="I39" s="34">
        <f>+I20-I36</f>
        <v>4411744</v>
      </c>
    </row>
    <row r="40" spans="1:9" s="1" customFormat="1">
      <c r="A40" s="4"/>
      <c r="B40" s="4"/>
      <c r="C40" s="34"/>
      <c r="D40" s="5"/>
      <c r="E40" s="18"/>
      <c r="F40" s="5"/>
      <c r="G40" s="34"/>
      <c r="H40" s="5"/>
      <c r="I40" s="34"/>
    </row>
    <row r="41" spans="1:9" s="1" customFormat="1">
      <c r="A41" s="30" t="s">
        <v>35</v>
      </c>
      <c r="B41" s="4"/>
      <c r="C41" s="34"/>
      <c r="D41" s="5"/>
      <c r="E41" s="18"/>
      <c r="F41" s="5"/>
      <c r="G41" s="34"/>
      <c r="H41" s="5"/>
      <c r="I41" s="40"/>
    </row>
    <row r="42" spans="1:9" s="1" customFormat="1">
      <c r="A42" s="2"/>
      <c r="B42" s="4"/>
      <c r="C42" s="10"/>
      <c r="D42" s="5"/>
      <c r="E42" s="18"/>
      <c r="F42" s="5"/>
      <c r="G42" s="34"/>
      <c r="H42" s="5"/>
      <c r="I42" s="10"/>
    </row>
    <row r="43" spans="1:9" s="1" customFormat="1" hidden="1">
      <c r="A43" s="4"/>
      <c r="B43" s="4"/>
      <c r="C43" s="10"/>
      <c r="D43" s="9"/>
      <c r="E43" s="9"/>
      <c r="F43" s="9"/>
      <c r="G43" s="10"/>
      <c r="H43" s="9"/>
      <c r="I43" s="10"/>
    </row>
    <row r="44" spans="1:9" s="1" customFormat="1" hidden="1">
      <c r="A44" s="4"/>
      <c r="B44" s="4"/>
      <c r="C44" s="10"/>
      <c r="D44" s="9"/>
      <c r="E44" s="9"/>
      <c r="F44" s="9"/>
      <c r="G44" s="10"/>
      <c r="H44" s="9"/>
      <c r="I44" s="10"/>
    </row>
    <row r="45" spans="1:9" s="1" customFormat="1" hidden="1">
      <c r="A45" s="4"/>
      <c r="B45" s="4"/>
      <c r="C45" s="41"/>
      <c r="D45" s="9"/>
      <c r="E45" s="9"/>
      <c r="F45" s="9"/>
      <c r="G45" s="41"/>
      <c r="H45" s="9"/>
      <c r="I45" s="41"/>
    </row>
    <row r="46" spans="1:9" s="1" customFormat="1" hidden="1">
      <c r="A46" s="4"/>
      <c r="B46" s="4"/>
      <c r="C46" s="41"/>
      <c r="D46" s="9"/>
      <c r="E46" s="9"/>
      <c r="F46" s="9"/>
      <c r="G46" s="41"/>
      <c r="H46" s="9"/>
      <c r="I46" s="41"/>
    </row>
    <row r="47" spans="1:9" s="1" customFormat="1" hidden="1">
      <c r="A47" s="4"/>
      <c r="B47" s="4"/>
      <c r="C47" s="10"/>
      <c r="D47" s="9"/>
      <c r="E47" s="18"/>
      <c r="F47" s="9"/>
      <c r="G47" s="18"/>
      <c r="H47" s="9"/>
      <c r="I47" s="10"/>
    </row>
    <row r="48" spans="1:9" s="1" customFormat="1" hidden="1">
      <c r="A48" s="4"/>
      <c r="B48" s="4"/>
      <c r="C48" s="10"/>
      <c r="D48" s="9"/>
      <c r="E48" s="18"/>
      <c r="F48" s="9"/>
      <c r="G48" s="18"/>
      <c r="H48" s="9"/>
      <c r="I48" s="10"/>
    </row>
    <row r="49" spans="1:9" s="1" customFormat="1" hidden="1">
      <c r="A49" s="4"/>
      <c r="B49" s="4"/>
      <c r="C49" s="10"/>
      <c r="D49" s="9"/>
      <c r="E49" s="18"/>
      <c r="F49" s="9"/>
      <c r="G49" s="18"/>
      <c r="H49" s="9"/>
      <c r="I49" s="10"/>
    </row>
    <row r="50" spans="1:9" s="1" customFormat="1" hidden="1">
      <c r="A50" s="4"/>
      <c r="B50" s="4"/>
      <c r="C50" s="10"/>
      <c r="D50" s="9"/>
      <c r="E50" s="18"/>
      <c r="F50" s="9"/>
      <c r="G50" s="18"/>
      <c r="H50" s="9"/>
      <c r="I50" s="10"/>
    </row>
    <row r="51" spans="1:9" s="1" customFormat="1" hidden="1">
      <c r="A51" s="4"/>
      <c r="B51" s="4"/>
      <c r="C51" s="10"/>
      <c r="D51" s="9"/>
      <c r="E51" s="18"/>
      <c r="F51" s="9"/>
      <c r="G51" s="18"/>
      <c r="H51" s="9"/>
      <c r="I51" s="10"/>
    </row>
    <row r="52" spans="1:9" s="1" customFormat="1" hidden="1">
      <c r="A52" s="4"/>
      <c r="B52" s="4"/>
      <c r="C52" s="10"/>
      <c r="D52" s="9"/>
      <c r="E52" s="18"/>
      <c r="F52" s="9"/>
      <c r="G52" s="18"/>
      <c r="H52" s="9"/>
      <c r="I52" s="10"/>
    </row>
    <row r="53" spans="1:9" s="1" customFormat="1" hidden="1">
      <c r="A53" s="4"/>
      <c r="B53" s="4"/>
      <c r="C53" s="10"/>
      <c r="D53" s="9"/>
      <c r="E53" s="18"/>
      <c r="F53" s="9"/>
      <c r="G53" s="18"/>
      <c r="H53" s="9"/>
      <c r="I53" s="10"/>
    </row>
    <row r="54" spans="1:9" s="1" customFormat="1" hidden="1">
      <c r="A54" s="4"/>
      <c r="B54" s="4"/>
      <c r="C54" s="10"/>
      <c r="D54" s="9"/>
      <c r="E54" s="18"/>
      <c r="F54" s="9"/>
      <c r="G54" s="18"/>
      <c r="H54" s="9"/>
      <c r="I54" s="10"/>
    </row>
    <row r="55" spans="1:9" s="1" customFormat="1" hidden="1">
      <c r="A55" s="4"/>
      <c r="B55" s="4"/>
      <c r="C55" s="10"/>
      <c r="D55" s="9"/>
      <c r="E55" s="18"/>
      <c r="F55" s="9"/>
      <c r="G55" s="18"/>
      <c r="H55" s="9"/>
      <c r="I55" s="10"/>
    </row>
    <row r="56" spans="1:9" s="1" customFormat="1" hidden="1">
      <c r="A56" s="4"/>
      <c r="B56" s="4"/>
      <c r="C56" s="10"/>
      <c r="D56" s="9"/>
      <c r="E56" s="18"/>
      <c r="F56" s="9"/>
      <c r="G56" s="18"/>
      <c r="H56" s="9"/>
      <c r="I56" s="10"/>
    </row>
    <row r="57" spans="1:9" s="1" customFormat="1" hidden="1">
      <c r="A57" s="4"/>
      <c r="B57" s="4"/>
      <c r="C57" s="10"/>
      <c r="D57" s="9"/>
      <c r="E57" s="18"/>
      <c r="F57" s="9"/>
      <c r="G57" s="18"/>
      <c r="H57" s="9"/>
      <c r="I57" s="10"/>
    </row>
    <row r="58" spans="1:9" s="1" customFormat="1" hidden="1">
      <c r="A58" s="4"/>
      <c r="B58" s="4"/>
      <c r="C58" s="10"/>
      <c r="D58" s="9"/>
      <c r="E58" s="18"/>
      <c r="F58" s="9"/>
      <c r="G58" s="18"/>
      <c r="H58" s="9"/>
      <c r="I58" s="10"/>
    </row>
    <row r="59" spans="1:9" s="1" customFormat="1" hidden="1">
      <c r="A59" s="4"/>
      <c r="B59" s="4"/>
      <c r="C59" s="10"/>
      <c r="D59" s="9"/>
      <c r="E59" s="18"/>
      <c r="F59" s="9"/>
      <c r="G59" s="18"/>
      <c r="H59" s="9"/>
      <c r="I59" s="10"/>
    </row>
    <row r="60" spans="1:9" s="1" customFormat="1" hidden="1">
      <c r="A60" s="4"/>
      <c r="B60" s="4"/>
      <c r="C60" s="10"/>
      <c r="D60" s="9"/>
      <c r="E60" s="18"/>
      <c r="F60" s="9"/>
      <c r="G60" s="10"/>
      <c r="H60" s="9"/>
      <c r="I60" s="10"/>
    </row>
    <row r="61" spans="1:9" s="1" customFormat="1">
      <c r="A61" s="4" t="s">
        <v>67</v>
      </c>
      <c r="B61" s="4"/>
      <c r="C61" s="34"/>
      <c r="D61" s="5"/>
      <c r="E61" s="18"/>
      <c r="F61" s="5"/>
      <c r="G61" s="34"/>
      <c r="H61" s="5"/>
      <c r="I61" s="34"/>
    </row>
    <row r="62" spans="1:9" s="1" customFormat="1">
      <c r="A62" s="4" t="s">
        <v>168</v>
      </c>
      <c r="B62" s="4"/>
      <c r="C62" s="34">
        <v>0</v>
      </c>
      <c r="D62" s="5"/>
      <c r="E62" s="18">
        <v>0</v>
      </c>
      <c r="F62" s="5"/>
      <c r="G62" s="34">
        <v>0</v>
      </c>
      <c r="H62" s="5"/>
      <c r="I62" s="34">
        <v>386280</v>
      </c>
    </row>
    <row r="63" spans="1:9" s="1" customFormat="1">
      <c r="A63" s="4" t="s">
        <v>169</v>
      </c>
      <c r="B63" s="4"/>
      <c r="C63" s="34">
        <v>-106075</v>
      </c>
      <c r="D63" s="5"/>
      <c r="E63" s="18">
        <v>0</v>
      </c>
      <c r="F63" s="5"/>
      <c r="G63" s="34">
        <v>0</v>
      </c>
      <c r="H63" s="5"/>
      <c r="I63" s="34">
        <v>0</v>
      </c>
    </row>
    <row r="64" spans="1:9" s="1" customFormat="1">
      <c r="A64" s="4" t="s">
        <v>68</v>
      </c>
      <c r="B64" s="4"/>
      <c r="C64" s="34">
        <v>-2011139</v>
      </c>
      <c r="D64" s="5"/>
      <c r="E64" s="18">
        <v>-3975963</v>
      </c>
      <c r="F64" s="5"/>
      <c r="G64" s="18">
        <v>-3975963</v>
      </c>
      <c r="H64" s="5"/>
      <c r="I64" s="34">
        <v>-3974263</v>
      </c>
    </row>
    <row r="65" spans="1:9" s="1" customFormat="1" hidden="1">
      <c r="A65" s="4" t="s">
        <v>70</v>
      </c>
      <c r="B65" s="4"/>
      <c r="C65" s="34">
        <v>0</v>
      </c>
      <c r="D65" s="5"/>
      <c r="E65" s="18">
        <v>0</v>
      </c>
      <c r="F65" s="5"/>
      <c r="G65" s="34">
        <v>0</v>
      </c>
      <c r="H65" s="5"/>
      <c r="I65" s="34">
        <v>0</v>
      </c>
    </row>
    <row r="66" spans="1:9" s="1" customFormat="1" hidden="1">
      <c r="A66" s="4" t="s">
        <v>72</v>
      </c>
      <c r="B66" s="4"/>
      <c r="C66" s="34">
        <v>0</v>
      </c>
      <c r="D66" s="5"/>
      <c r="E66" s="18">
        <v>0</v>
      </c>
      <c r="F66" s="5"/>
      <c r="G66" s="34">
        <v>0</v>
      </c>
      <c r="H66" s="5"/>
      <c r="I66" s="34">
        <v>0</v>
      </c>
    </row>
    <row r="67" spans="1:9" s="1" customFormat="1" hidden="1">
      <c r="A67" s="4" t="s">
        <v>86</v>
      </c>
      <c r="B67" s="4"/>
      <c r="C67" s="34">
        <v>0</v>
      </c>
      <c r="D67" s="5"/>
      <c r="E67" s="18">
        <v>0</v>
      </c>
      <c r="F67" s="5"/>
      <c r="G67" s="34">
        <v>0</v>
      </c>
      <c r="H67" s="5"/>
      <c r="I67" s="34">
        <v>0</v>
      </c>
    </row>
    <row r="68" spans="1:9" s="1" customFormat="1">
      <c r="A68" s="4" t="s">
        <v>170</v>
      </c>
      <c r="B68" s="4"/>
      <c r="C68" s="34">
        <v>-496310</v>
      </c>
      <c r="D68" s="5"/>
      <c r="E68" s="18">
        <v>0</v>
      </c>
      <c r="F68" s="5"/>
      <c r="G68" s="34">
        <v>0</v>
      </c>
      <c r="H68" s="5"/>
      <c r="I68" s="34">
        <v>0</v>
      </c>
    </row>
    <row r="69" spans="1:9" s="1" customFormat="1" hidden="1">
      <c r="A69" s="4" t="s">
        <v>168</v>
      </c>
      <c r="B69" s="4"/>
      <c r="C69" s="34">
        <v>0</v>
      </c>
      <c r="D69" s="5"/>
      <c r="E69" s="18">
        <v>0</v>
      </c>
      <c r="F69" s="5"/>
      <c r="G69" s="34">
        <v>0</v>
      </c>
      <c r="H69" s="5"/>
      <c r="I69" s="34">
        <v>0</v>
      </c>
    </row>
    <row r="70" spans="1:9" s="1" customFormat="1" hidden="1">
      <c r="A70" s="4" t="s">
        <v>89</v>
      </c>
      <c r="B70" s="4"/>
      <c r="C70" s="34">
        <v>0</v>
      </c>
      <c r="D70" s="5"/>
      <c r="E70" s="18">
        <v>0</v>
      </c>
      <c r="F70" s="5"/>
      <c r="G70" s="34">
        <v>0</v>
      </c>
      <c r="H70" s="5"/>
      <c r="I70" s="34">
        <v>0</v>
      </c>
    </row>
    <row r="71" spans="1:9" s="1" customFormat="1" hidden="1">
      <c r="A71" s="4" t="s">
        <v>71</v>
      </c>
      <c r="B71" s="4"/>
      <c r="C71" s="34">
        <v>0</v>
      </c>
      <c r="D71" s="5"/>
      <c r="E71" s="18">
        <v>0</v>
      </c>
      <c r="F71" s="5"/>
      <c r="G71" s="34">
        <v>0</v>
      </c>
      <c r="H71" s="5"/>
      <c r="I71" s="34">
        <v>0</v>
      </c>
    </row>
    <row r="72" spans="1:9" s="1" customFormat="1" hidden="1">
      <c r="A72" s="4" t="s">
        <v>87</v>
      </c>
      <c r="B72" s="4"/>
      <c r="C72" s="34">
        <v>0</v>
      </c>
      <c r="D72" s="5"/>
      <c r="E72" s="18">
        <v>0</v>
      </c>
      <c r="F72" s="5"/>
      <c r="G72" s="34">
        <v>0</v>
      </c>
      <c r="H72" s="5"/>
      <c r="I72" s="34">
        <v>0</v>
      </c>
    </row>
    <row r="73" spans="1:9" s="1" customFormat="1">
      <c r="A73" s="4" t="s">
        <v>171</v>
      </c>
      <c r="B73" s="4"/>
      <c r="C73" s="34">
        <v>-76452</v>
      </c>
      <c r="D73" s="5"/>
      <c r="E73" s="18">
        <v>0</v>
      </c>
      <c r="F73" s="5"/>
      <c r="G73" s="34">
        <v>0</v>
      </c>
      <c r="H73" s="5"/>
      <c r="I73" s="34">
        <v>0</v>
      </c>
    </row>
    <row r="74" spans="1:9" s="1" customFormat="1">
      <c r="A74" s="4" t="s">
        <v>90</v>
      </c>
      <c r="B74" s="4"/>
      <c r="C74" s="31">
        <v>-3200000</v>
      </c>
      <c r="D74" s="5"/>
      <c r="E74" s="31">
        <v>0</v>
      </c>
      <c r="F74" s="5"/>
      <c r="G74" s="31">
        <v>0</v>
      </c>
      <c r="H74" s="5"/>
      <c r="I74" s="31">
        <v>0</v>
      </c>
    </row>
    <row r="75" spans="1:9" s="1" customFormat="1">
      <c r="A75" s="4" t="s">
        <v>172</v>
      </c>
      <c r="B75" s="4"/>
      <c r="C75" s="31">
        <f>SUM(C62:C74)</f>
        <v>-5889976</v>
      </c>
      <c r="D75" s="5"/>
      <c r="E75" s="31">
        <f>SUM(E62:E74)</f>
        <v>-3975963</v>
      </c>
      <c r="F75" s="5"/>
      <c r="G75" s="31">
        <f>SUM(G62:G74)</f>
        <v>-3975963</v>
      </c>
      <c r="H75" s="5"/>
      <c r="I75" s="31">
        <f>SUM(I62:I74)</f>
        <v>-3587983</v>
      </c>
    </row>
    <row r="76" spans="1:9" s="1" customFormat="1">
      <c r="A76" s="4"/>
      <c r="B76" s="4"/>
      <c r="C76" s="34"/>
      <c r="D76" s="5"/>
      <c r="E76" s="18"/>
      <c r="F76" s="5"/>
      <c r="G76" s="34"/>
      <c r="H76" s="5"/>
      <c r="I76" s="34"/>
    </row>
    <row r="77" spans="1:9" s="1" customFormat="1">
      <c r="A77" s="4" t="s">
        <v>36</v>
      </c>
      <c r="B77" s="4"/>
      <c r="C77" s="34">
        <f>+C47+C75</f>
        <v>-5889976</v>
      </c>
      <c r="D77" s="5"/>
      <c r="E77" s="18">
        <f>+E47+E75</f>
        <v>-3975963</v>
      </c>
      <c r="F77" s="5"/>
      <c r="G77" s="34">
        <f>+G47+G75</f>
        <v>-3975963</v>
      </c>
      <c r="H77" s="5"/>
      <c r="I77" s="34">
        <f>+I47+I75</f>
        <v>-3587983</v>
      </c>
    </row>
    <row r="78" spans="1:9" s="1" customFormat="1">
      <c r="A78" s="4"/>
      <c r="B78" s="4"/>
      <c r="C78" s="34"/>
      <c r="D78" s="5"/>
      <c r="E78" s="18"/>
      <c r="F78" s="5"/>
      <c r="G78" s="34"/>
      <c r="H78" s="5"/>
      <c r="I78" s="34"/>
    </row>
    <row r="79" spans="1:9" s="1" customFormat="1">
      <c r="A79" s="4" t="s">
        <v>37</v>
      </c>
      <c r="B79" s="4"/>
      <c r="C79" s="34"/>
      <c r="D79" s="5"/>
      <c r="E79" s="18"/>
      <c r="F79" s="5"/>
      <c r="G79" s="34"/>
      <c r="H79" s="5"/>
      <c r="I79" s="34"/>
    </row>
    <row r="80" spans="1:9" s="1" customFormat="1">
      <c r="A80" s="4" t="s">
        <v>38</v>
      </c>
      <c r="B80" s="4"/>
      <c r="C80" s="34">
        <f>+C39+C77</f>
        <v>-1043932</v>
      </c>
      <c r="D80" s="5"/>
      <c r="E80" s="34">
        <f>+E39+E77</f>
        <v>502059</v>
      </c>
      <c r="F80" s="5"/>
      <c r="G80" s="34">
        <f>+G39+G77</f>
        <v>694881</v>
      </c>
      <c r="H80" s="5"/>
      <c r="I80" s="34">
        <f>+I39+I77</f>
        <v>823761</v>
      </c>
    </row>
    <row r="81" spans="1:10" s="1" customFormat="1">
      <c r="A81" s="4"/>
      <c r="B81" s="4"/>
      <c r="C81" s="34"/>
      <c r="D81" s="5"/>
      <c r="E81" s="18"/>
      <c r="F81" s="5"/>
      <c r="G81" s="34"/>
      <c r="H81" s="5"/>
      <c r="I81" s="34"/>
    </row>
    <row r="82" spans="1:10" s="1" customFormat="1" ht="13.5" thickBot="1">
      <c r="A82" s="4" t="s">
        <v>27</v>
      </c>
      <c r="B82" s="4"/>
      <c r="C82" s="44">
        <f>+C10+C80</f>
        <v>1799689</v>
      </c>
      <c r="D82" s="8"/>
      <c r="E82" s="27">
        <f>+E10+E80</f>
        <v>2235770</v>
      </c>
      <c r="F82" s="8"/>
      <c r="G82" s="44">
        <f>+G10+G80</f>
        <v>2494570</v>
      </c>
      <c r="H82" s="8"/>
      <c r="I82" s="44">
        <f>+I10+I80</f>
        <v>3318331</v>
      </c>
    </row>
    <row r="83" spans="1:10" s="1" customFormat="1" ht="13.5" thickTop="1">
      <c r="A83" s="4"/>
      <c r="B83" s="4"/>
      <c r="C83" s="10"/>
      <c r="D83" s="9"/>
      <c r="E83" s="9"/>
      <c r="F83" s="9"/>
      <c r="G83" s="10"/>
      <c r="H83" s="9"/>
      <c r="I83" s="10"/>
    </row>
    <row r="84" spans="1:10" s="1" customFormat="1">
      <c r="A84" s="4" t="s">
        <v>31</v>
      </c>
      <c r="B84" s="4"/>
      <c r="C84" s="45">
        <f>+C29/365</f>
        <v>2150.2657534246578</v>
      </c>
      <c r="D84" s="8"/>
      <c r="E84" s="8">
        <f>+E29/365</f>
        <v>3118.5643835616438</v>
      </c>
      <c r="F84" s="8"/>
      <c r="G84" s="45">
        <f>+G29/365</f>
        <v>2357.139726027397</v>
      </c>
      <c r="H84" s="8"/>
      <c r="I84" s="45">
        <f>+I29/365</f>
        <v>3628.6465753424659</v>
      </c>
    </row>
    <row r="85" spans="1:10" s="1" customFormat="1">
      <c r="A85" s="4"/>
      <c r="B85" s="4"/>
      <c r="C85" s="10"/>
      <c r="D85" s="9"/>
      <c r="E85" s="9"/>
      <c r="F85" s="9"/>
      <c r="G85" s="10"/>
      <c r="H85" s="9"/>
      <c r="I85" s="10"/>
    </row>
    <row r="86" spans="1:10" s="1" customFormat="1">
      <c r="A86" s="4" t="s">
        <v>28</v>
      </c>
      <c r="B86" s="4"/>
      <c r="C86" s="10"/>
      <c r="D86" s="9"/>
      <c r="E86" s="9"/>
      <c r="F86" s="9"/>
      <c r="G86" s="10"/>
      <c r="H86" s="9"/>
      <c r="I86" s="10"/>
    </row>
    <row r="87" spans="1:10" s="1" customFormat="1">
      <c r="A87" s="4" t="s">
        <v>29</v>
      </c>
      <c r="B87" s="4"/>
      <c r="C87" s="32">
        <f>+C82/C84</f>
        <v>836.96119753276741</v>
      </c>
      <c r="D87" s="29"/>
      <c r="E87" s="28">
        <f>+E82/E84</f>
        <v>716.92282890968443</v>
      </c>
      <c r="F87" s="29"/>
      <c r="G87" s="32">
        <f>+G82/G84</f>
        <v>1058.3038300424475</v>
      </c>
      <c r="H87" s="29"/>
      <c r="I87" s="32">
        <f>+I82/I84</f>
        <v>914.48173061241744</v>
      </c>
    </row>
    <row r="88" spans="1:10" s="1" customFormat="1">
      <c r="A88" s="4"/>
      <c r="B88" s="4"/>
      <c r="C88" s="10"/>
      <c r="D88" s="9"/>
      <c r="E88" s="9"/>
      <c r="F88" s="9"/>
      <c r="G88" s="10"/>
      <c r="H88" s="9"/>
      <c r="I88" s="10"/>
    </row>
    <row r="89" spans="1:10" s="1" customFormat="1">
      <c r="A89" s="4" t="s">
        <v>30</v>
      </c>
      <c r="B89" s="4"/>
      <c r="C89" s="10"/>
      <c r="D89" s="9"/>
      <c r="I89" s="10"/>
    </row>
    <row r="90" spans="1:10" s="1" customFormat="1">
      <c r="A90" s="4" t="s">
        <v>88</v>
      </c>
      <c r="B90" s="4"/>
      <c r="C90" s="37">
        <f>+C13/-C64</f>
        <v>2.7965197830682018</v>
      </c>
      <c r="D90" s="9"/>
      <c r="E90" s="37">
        <f>+E13/-E64</f>
        <v>1.4125629438704534</v>
      </c>
      <c r="F90" s="1" t="s">
        <v>32</v>
      </c>
      <c r="G90" s="37">
        <f>+G13/-G64</f>
        <v>1.3581615321872964</v>
      </c>
      <c r="H90" s="1" t="s">
        <v>32</v>
      </c>
      <c r="I90" s="138">
        <f>+I13/-I64</f>
        <v>1.4090662847426052</v>
      </c>
      <c r="J90" s="1" t="s">
        <v>32</v>
      </c>
    </row>
    <row r="91" spans="1:10" s="1" customFormat="1">
      <c r="A91" s="4"/>
      <c r="B91" s="4"/>
      <c r="C91" s="9"/>
      <c r="D91" s="9"/>
      <c r="E91" s="9"/>
      <c r="F91" s="9"/>
      <c r="G91" s="9"/>
      <c r="H91" s="9"/>
      <c r="I91" s="9"/>
    </row>
    <row r="92" spans="1:10" s="1" customFormat="1">
      <c r="A92" s="4" t="s">
        <v>80</v>
      </c>
      <c r="B92" s="4"/>
      <c r="C92" s="9"/>
      <c r="D92" s="9"/>
      <c r="E92" s="9"/>
      <c r="F92" s="9"/>
      <c r="G92" s="9"/>
      <c r="H92" s="9"/>
      <c r="I92" s="9"/>
    </row>
    <row r="93" spans="1:10" s="1" customFormat="1">
      <c r="A93" s="4" t="s">
        <v>81</v>
      </c>
      <c r="B93" s="4"/>
      <c r="C93" s="8">
        <v>2967487</v>
      </c>
      <c r="D93" s="9"/>
      <c r="E93" s="9"/>
      <c r="F93" s="9"/>
      <c r="G93" s="9"/>
      <c r="H93" s="9"/>
      <c r="I93" s="9"/>
    </row>
    <row r="94" spans="1:10" s="1" customFormat="1" ht="15">
      <c r="A94" s="4" t="s">
        <v>82</v>
      </c>
      <c r="B94" s="4"/>
      <c r="C94" s="38">
        <v>-1167798</v>
      </c>
      <c r="D94" s="9"/>
      <c r="E94" s="9"/>
      <c r="F94" s="9"/>
      <c r="G94" s="9"/>
      <c r="H94" s="9"/>
      <c r="I94" s="9"/>
    </row>
    <row r="95" spans="1:10" s="1" customFormat="1">
      <c r="A95" s="4" t="s">
        <v>83</v>
      </c>
      <c r="B95" s="4"/>
      <c r="C95" s="9">
        <f>SUM(C93:C94)</f>
        <v>1799689</v>
      </c>
      <c r="D95" s="9"/>
      <c r="E95" s="9"/>
      <c r="F95" s="9"/>
      <c r="G95" s="9"/>
      <c r="H95" s="9"/>
      <c r="I95" s="9"/>
    </row>
    <row r="96" spans="1:10" s="1" customFormat="1" ht="15">
      <c r="A96" s="4" t="s">
        <v>84</v>
      </c>
      <c r="B96" s="4"/>
      <c r="C96" s="38">
        <v>0</v>
      </c>
      <c r="D96" s="9"/>
      <c r="E96" s="9"/>
      <c r="F96" s="9"/>
      <c r="G96" s="9"/>
      <c r="H96" s="9"/>
      <c r="I96" s="9"/>
    </row>
    <row r="97" spans="1:9" s="1" customFormat="1" ht="15">
      <c r="A97" s="4" t="s">
        <v>85</v>
      </c>
      <c r="B97" s="4"/>
      <c r="C97" s="39">
        <f>SUM(C95:C96)</f>
        <v>1799689</v>
      </c>
      <c r="D97" s="9"/>
      <c r="E97" s="9"/>
      <c r="F97" s="9"/>
      <c r="G97" s="9"/>
      <c r="H97" s="9"/>
      <c r="I97" s="9"/>
    </row>
    <row r="98" spans="1:9" s="1" customFormat="1">
      <c r="A98" s="4"/>
      <c r="B98" s="4"/>
      <c r="C98" s="9"/>
      <c r="D98" s="9"/>
      <c r="E98" s="9"/>
      <c r="F98" s="9"/>
      <c r="G98" s="9"/>
      <c r="H98" s="9"/>
      <c r="I98" s="9"/>
    </row>
    <row r="99" spans="1:9" s="1" customFormat="1">
      <c r="A99" s="4"/>
      <c r="B99" s="4"/>
      <c r="C99" s="9"/>
      <c r="D99" s="9"/>
      <c r="E99" s="9"/>
      <c r="F99" s="9"/>
      <c r="G99" s="9"/>
      <c r="H99" s="9"/>
      <c r="I99" s="9"/>
    </row>
    <row r="100" spans="1:9" s="1" customFormat="1">
      <c r="A100" s="4"/>
      <c r="B100" s="4"/>
      <c r="C100" s="9"/>
      <c r="D100" s="9"/>
      <c r="E100" s="9"/>
      <c r="F100" s="9"/>
      <c r="G100" s="9"/>
      <c r="H100" s="9"/>
      <c r="I100" s="9"/>
    </row>
    <row r="101" spans="1:9" s="1" customFormat="1">
      <c r="A101" s="4"/>
      <c r="B101" s="4"/>
      <c r="C101" s="9"/>
      <c r="D101" s="9"/>
      <c r="E101" s="9"/>
      <c r="F101" s="9"/>
      <c r="G101" s="9"/>
      <c r="H101" s="9"/>
      <c r="I101" s="9"/>
    </row>
    <row r="102" spans="1:9" s="1" customFormat="1">
      <c r="A102" s="4"/>
      <c r="B102" s="4"/>
      <c r="C102" s="9"/>
      <c r="D102" s="9"/>
      <c r="E102" s="9"/>
      <c r="F102" s="9"/>
      <c r="G102" s="9"/>
      <c r="H102" s="9"/>
      <c r="I102" s="9"/>
    </row>
    <row r="103" spans="1:9" s="1" customFormat="1">
      <c r="A103" s="4"/>
      <c r="B103" s="4"/>
      <c r="C103" s="9"/>
      <c r="D103" s="9"/>
      <c r="E103" s="9"/>
      <c r="F103" s="9"/>
      <c r="G103" s="9"/>
      <c r="H103" s="9"/>
      <c r="I103" s="9"/>
    </row>
    <row r="104" spans="1:9" s="1" customFormat="1">
      <c r="A104" s="4"/>
      <c r="B104" s="4"/>
      <c r="C104" s="9"/>
      <c r="D104" s="9"/>
      <c r="E104" s="9"/>
      <c r="F104" s="9"/>
      <c r="G104" s="9"/>
      <c r="H104" s="9"/>
      <c r="I104" s="9"/>
    </row>
    <row r="105" spans="1:9" s="1" customFormat="1">
      <c r="A105" s="4"/>
      <c r="B105" s="4"/>
      <c r="C105" s="9"/>
      <c r="D105" s="9"/>
      <c r="E105" s="9"/>
      <c r="F105" s="9"/>
      <c r="G105" s="9"/>
      <c r="H105" s="9"/>
      <c r="I105" s="9"/>
    </row>
    <row r="106" spans="1:9" s="1" customFormat="1">
      <c r="A106" s="4"/>
      <c r="B106" s="4"/>
      <c r="C106" s="9"/>
      <c r="D106" s="9"/>
      <c r="E106" s="9"/>
      <c r="F106" s="9"/>
      <c r="G106" s="9"/>
      <c r="H106" s="9"/>
      <c r="I106" s="9"/>
    </row>
    <row r="107" spans="1:9" s="1" customFormat="1">
      <c r="A107" s="4"/>
      <c r="B107" s="4"/>
      <c r="C107" s="9"/>
      <c r="D107" s="9"/>
      <c r="E107" s="9"/>
      <c r="F107" s="9"/>
      <c r="G107" s="9"/>
      <c r="H107" s="9"/>
      <c r="I107" s="9"/>
    </row>
    <row r="108" spans="1:9" s="1" customFormat="1">
      <c r="A108" s="6"/>
      <c r="B108" s="4"/>
      <c r="C108" s="9"/>
      <c r="D108" s="9"/>
      <c r="E108" s="9"/>
      <c r="F108" s="9"/>
      <c r="G108" s="9"/>
      <c r="H108" s="9"/>
      <c r="I108" s="9"/>
    </row>
    <row r="109" spans="1:9" s="1" customFormat="1">
      <c r="A109" s="4"/>
      <c r="B109" s="4"/>
      <c r="C109" s="9"/>
      <c r="D109" s="9"/>
      <c r="E109" s="9"/>
      <c r="F109" s="9"/>
      <c r="G109" s="9"/>
      <c r="H109" s="9"/>
      <c r="I109" s="9"/>
    </row>
    <row r="110" spans="1:9" s="1" customFormat="1">
      <c r="A110" s="4"/>
      <c r="B110" s="4"/>
      <c r="C110" s="9"/>
      <c r="D110" s="9"/>
      <c r="E110" s="9"/>
      <c r="F110" s="9"/>
      <c r="G110" s="9"/>
      <c r="H110" s="9"/>
      <c r="I110" s="9"/>
    </row>
    <row r="111" spans="1:9" s="1" customFormat="1">
      <c r="A111" s="4"/>
      <c r="B111" s="4"/>
      <c r="C111" s="9"/>
      <c r="D111" s="9"/>
      <c r="E111" s="9"/>
      <c r="F111" s="9"/>
      <c r="G111" s="9"/>
      <c r="H111" s="9"/>
      <c r="I111" s="9"/>
    </row>
    <row r="112" spans="1:9" s="1" customFormat="1">
      <c r="A112" s="4"/>
      <c r="B112" s="4"/>
      <c r="C112" s="9"/>
      <c r="D112" s="9"/>
      <c r="E112" s="9"/>
      <c r="F112" s="9"/>
      <c r="G112" s="9"/>
      <c r="H112" s="9"/>
      <c r="I112" s="9"/>
    </row>
    <row r="113" spans="1:9" s="1" customFormat="1">
      <c r="A113" s="4"/>
      <c r="B113" s="4"/>
      <c r="C113" s="9"/>
      <c r="D113" s="9"/>
      <c r="E113" s="9"/>
      <c r="F113" s="9"/>
      <c r="G113" s="9"/>
      <c r="H113" s="9"/>
      <c r="I113" s="9"/>
    </row>
    <row r="114" spans="1:9" s="1" customFormat="1">
      <c r="A114" s="4"/>
      <c r="B114" s="4"/>
      <c r="C114" s="9"/>
      <c r="D114" s="9"/>
      <c r="E114" s="9"/>
      <c r="F114" s="10"/>
      <c r="G114" s="9"/>
      <c r="H114" s="10"/>
      <c r="I114" s="9"/>
    </row>
    <row r="115" spans="1:9" s="1" customFormat="1">
      <c r="A115" s="4"/>
      <c r="B115" s="4"/>
      <c r="C115" s="9"/>
      <c r="D115" s="9"/>
      <c r="E115" s="9"/>
      <c r="F115" s="10"/>
      <c r="G115" s="9"/>
      <c r="H115" s="10"/>
      <c r="I115" s="9"/>
    </row>
    <row r="116" spans="1:9" s="1" customFormat="1">
      <c r="A116" s="4"/>
      <c r="B116" s="4"/>
      <c r="C116" s="9"/>
      <c r="D116" s="9"/>
      <c r="E116" s="9"/>
      <c r="F116" s="10"/>
      <c r="G116" s="9"/>
      <c r="H116" s="10"/>
      <c r="I116" s="9"/>
    </row>
    <row r="117" spans="1:9" s="1" customFormat="1">
      <c r="A117" s="6"/>
      <c r="B117" s="4"/>
      <c r="C117" s="9"/>
      <c r="D117" s="9"/>
      <c r="E117" s="9"/>
      <c r="F117" s="10"/>
      <c r="G117" s="9"/>
      <c r="H117" s="10"/>
      <c r="I117" s="9"/>
    </row>
    <row r="118" spans="1:9" s="1" customFormat="1">
      <c r="A118" s="4"/>
      <c r="B118" s="4"/>
      <c r="C118" s="9"/>
      <c r="D118" s="9"/>
      <c r="E118" s="9"/>
      <c r="F118" s="10"/>
      <c r="G118" s="9"/>
      <c r="H118" s="10"/>
      <c r="I118" s="9"/>
    </row>
    <row r="119" spans="1:9" s="1" customFormat="1">
      <c r="A119" s="4"/>
      <c r="B119" s="4"/>
      <c r="C119" s="9"/>
      <c r="D119" s="9"/>
      <c r="E119" s="9"/>
      <c r="F119" s="10"/>
      <c r="G119" s="9"/>
      <c r="H119" s="10"/>
      <c r="I119" s="9"/>
    </row>
    <row r="120" spans="1:9" s="1" customFormat="1" ht="3.75" customHeight="1">
      <c r="A120" s="6"/>
      <c r="B120" s="4"/>
      <c r="C120" s="9"/>
      <c r="D120" s="9"/>
      <c r="E120" s="13"/>
      <c r="F120" s="9"/>
      <c r="G120" s="13"/>
      <c r="H120" s="9"/>
      <c r="I120" s="13"/>
    </row>
    <row r="121" spans="1:9" s="1" customFormat="1">
      <c r="A121" s="14"/>
      <c r="B121" s="14"/>
      <c r="C121" s="8"/>
      <c r="D121" s="8"/>
      <c r="E121" s="8"/>
      <c r="F121" s="15"/>
      <c r="G121" s="8"/>
      <c r="H121" s="15"/>
      <c r="I121" s="8"/>
    </row>
    <row r="122" spans="1:9" s="1" customFormat="1">
      <c r="A122" s="14"/>
      <c r="B122" s="14"/>
      <c r="C122" s="8"/>
      <c r="D122" s="8"/>
      <c r="E122" s="8"/>
      <c r="F122" s="15"/>
      <c r="G122" s="8"/>
      <c r="H122" s="15"/>
      <c r="I122" s="8"/>
    </row>
    <row r="123" spans="1:9" s="1" customFormat="1">
      <c r="A123" s="14"/>
      <c r="B123" s="14"/>
      <c r="C123" s="8"/>
      <c r="D123" s="8"/>
      <c r="E123" s="8"/>
      <c r="F123" s="15"/>
      <c r="G123" s="8"/>
      <c r="H123" s="15"/>
      <c r="I123" s="8"/>
    </row>
    <row r="124" spans="1:9" s="1" customFormat="1">
      <c r="A124" s="14"/>
      <c r="B124" s="14"/>
      <c r="C124" s="8"/>
      <c r="D124" s="8"/>
      <c r="E124" s="8"/>
      <c r="F124" s="15"/>
      <c r="G124" s="8"/>
      <c r="H124" s="15"/>
      <c r="I124" s="8"/>
    </row>
    <row r="125" spans="1:9" s="1" customFormat="1">
      <c r="A125" s="14"/>
      <c r="B125" s="14"/>
      <c r="C125" s="8"/>
      <c r="D125" s="8"/>
      <c r="E125" s="8"/>
      <c r="F125" s="15"/>
      <c r="G125" s="8"/>
      <c r="H125" s="15"/>
      <c r="I125" s="8"/>
    </row>
    <row r="126" spans="1:9" s="1" customFormat="1">
      <c r="A126" s="14"/>
      <c r="B126" s="14"/>
      <c r="C126" s="8"/>
      <c r="D126" s="8"/>
      <c r="E126" s="8"/>
      <c r="F126" s="15"/>
      <c r="G126" s="8"/>
      <c r="H126" s="15"/>
      <c r="I126" s="8"/>
    </row>
    <row r="127" spans="1:9" s="1" customFormat="1" ht="15" customHeight="1">
      <c r="A127" s="14"/>
      <c r="B127" s="14"/>
      <c r="C127" s="8"/>
      <c r="D127" s="8"/>
      <c r="E127" s="8"/>
      <c r="F127" s="15"/>
      <c r="G127" s="8"/>
      <c r="H127" s="15"/>
      <c r="I127" s="8"/>
    </row>
    <row r="128" spans="1:9" s="1" customFormat="1">
      <c r="A128" s="14"/>
      <c r="B128" s="14"/>
      <c r="C128" s="8"/>
      <c r="D128" s="8"/>
      <c r="E128" s="8"/>
      <c r="F128" s="15"/>
      <c r="G128" s="8"/>
      <c r="H128" s="15"/>
      <c r="I128" s="8"/>
    </row>
    <row r="129" spans="1:9" s="1" customFormat="1">
      <c r="A129" s="14"/>
      <c r="B129" s="14"/>
      <c r="C129" s="8"/>
      <c r="D129" s="8"/>
      <c r="E129" s="8"/>
      <c r="F129" s="15"/>
      <c r="G129" s="8"/>
      <c r="H129" s="15"/>
      <c r="I129" s="8"/>
    </row>
    <row r="130" spans="1:9" s="1" customFormat="1">
      <c r="A130" s="14"/>
      <c r="B130" s="14"/>
      <c r="C130" s="8"/>
      <c r="D130" s="8"/>
      <c r="E130" s="8"/>
      <c r="F130" s="15"/>
      <c r="G130" s="8"/>
      <c r="H130" s="15"/>
      <c r="I130" s="8"/>
    </row>
    <row r="131" spans="1:9" s="1" customFormat="1">
      <c r="A131" s="14"/>
      <c r="B131" s="14"/>
      <c r="C131" s="8"/>
      <c r="D131" s="8"/>
      <c r="E131" s="8"/>
      <c r="F131" s="15"/>
      <c r="G131" s="8"/>
      <c r="H131" s="15"/>
      <c r="I131" s="8"/>
    </row>
    <row r="132" spans="1:9" s="1" customFormat="1">
      <c r="A132" s="14"/>
      <c r="B132" s="14"/>
      <c r="C132" s="8"/>
      <c r="D132" s="8"/>
      <c r="E132" s="8"/>
      <c r="F132" s="15"/>
      <c r="G132" s="8"/>
      <c r="H132" s="15"/>
      <c r="I132" s="8"/>
    </row>
    <row r="133" spans="1:9" s="1" customFormat="1" ht="12" customHeight="1">
      <c r="A133" s="14"/>
      <c r="B133" s="14"/>
      <c r="C133" s="8"/>
      <c r="D133" s="8"/>
      <c r="E133" s="8"/>
      <c r="F133" s="15"/>
      <c r="G133" s="8"/>
      <c r="H133" s="15"/>
      <c r="I133" s="8"/>
    </row>
    <row r="134" spans="1:9" s="1" customFormat="1">
      <c r="A134" s="14"/>
      <c r="B134" s="14"/>
      <c r="C134" s="8"/>
      <c r="D134" s="8"/>
      <c r="E134" s="8"/>
      <c r="F134" s="15"/>
      <c r="G134" s="8"/>
      <c r="H134" s="15"/>
      <c r="I134" s="8"/>
    </row>
    <row r="135" spans="1:9" s="1" customFormat="1">
      <c r="A135" s="14"/>
      <c r="B135" s="14"/>
      <c r="C135" s="8"/>
      <c r="D135" s="8"/>
      <c r="E135" s="8"/>
      <c r="F135" s="15"/>
      <c r="G135" s="8"/>
      <c r="H135" s="15"/>
      <c r="I135" s="8"/>
    </row>
    <row r="136" spans="1:9" s="1" customFormat="1" ht="13.5" customHeight="1">
      <c r="A136" s="14"/>
      <c r="B136" s="14"/>
      <c r="C136" s="8"/>
      <c r="D136" s="8"/>
      <c r="E136" s="8"/>
      <c r="F136" s="15"/>
      <c r="G136" s="8"/>
      <c r="H136" s="15"/>
      <c r="I136" s="8"/>
    </row>
    <row r="137" spans="1:9" s="1" customFormat="1">
      <c r="A137" s="14"/>
      <c r="B137" s="14"/>
      <c r="C137" s="8"/>
      <c r="D137" s="8"/>
      <c r="E137" s="8"/>
      <c r="F137" s="15"/>
      <c r="G137" s="8"/>
      <c r="H137" s="15"/>
      <c r="I137" s="8"/>
    </row>
    <row r="138" spans="1:9" s="1" customFormat="1" ht="15" customHeight="1">
      <c r="A138" s="14"/>
      <c r="B138" s="14"/>
      <c r="C138" s="8"/>
      <c r="D138" s="8"/>
      <c r="E138" s="8"/>
      <c r="F138" s="15"/>
      <c r="G138" s="8"/>
      <c r="H138" s="15"/>
      <c r="I138" s="8"/>
    </row>
    <row r="139" spans="1:9" s="1" customFormat="1" ht="15.75" customHeight="1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s="1" customFormat="1">
      <c r="A140" s="4"/>
      <c r="C140" s="17" t="e">
        <f>+#REF!-#REF!</f>
        <v>#REF!</v>
      </c>
      <c r="E140" s="17" t="e">
        <f>+#REF!-#REF!</f>
        <v>#REF!</v>
      </c>
      <c r="G140" s="17" t="e">
        <f>+#REF!-#REF!</f>
        <v>#REF!</v>
      </c>
      <c r="I140" s="17" t="e">
        <f>+#REF!-#REF!</f>
        <v>#REF!</v>
      </c>
    </row>
    <row r="142" spans="1:9" s="1" customFormat="1">
      <c r="A142" s="4"/>
      <c r="G142" s="17"/>
    </row>
    <row r="143" spans="1:9" s="1" customFormat="1">
      <c r="A143" s="4"/>
      <c r="G143" s="17"/>
    </row>
  </sheetData>
  <mergeCells count="3">
    <mergeCell ref="A1:I1"/>
    <mergeCell ref="A2:I2"/>
    <mergeCell ref="A3:I3"/>
  </mergeCells>
  <printOptions horizontalCentered="1"/>
  <pageMargins left="0.5" right="0.5" top="0.5" bottom="0.4" header="0.4" footer="0.3"/>
  <pageSetup paperSize="226" firstPageNumber="16" fitToHeight="2" orientation="portrait" useFirstPageNumber="1" r:id="rId1"/>
  <headerFooter>
    <oddFooter>&amp;C&amp;"Times New Roman,Regular"- &amp;P -</oddFooter>
  </headerFooter>
  <rowBreaks count="1" manualBreakCount="1">
    <brk id="8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zoomScaleSheetLayoutView="90" workbookViewId="0">
      <selection activeCell="H16" sqref="H16"/>
    </sheetView>
  </sheetViews>
  <sheetFormatPr defaultRowHeight="15"/>
  <cols>
    <col min="1" max="1" width="19.7109375" style="140" customWidth="1"/>
    <col min="2" max="2" width="1.5703125" style="177" customWidth="1"/>
    <col min="3" max="3" width="29" style="140" customWidth="1"/>
    <col min="4" max="4" width="1.5703125" style="140" customWidth="1"/>
    <col min="5" max="8" width="13.5703125" style="140" customWidth="1"/>
    <col min="9" max="9" width="3.85546875" style="140" customWidth="1"/>
    <col min="10" max="255" width="9.140625" style="140"/>
    <col min="256" max="256" width="16.140625" style="140" customWidth="1"/>
    <col min="257" max="257" width="1.5703125" style="140" customWidth="1"/>
    <col min="258" max="258" width="21.140625" style="140" customWidth="1"/>
    <col min="259" max="259" width="1.5703125" style="140" customWidth="1"/>
    <col min="260" max="264" width="13.5703125" style="140" customWidth="1"/>
    <col min="265" max="265" width="2.5703125" style="140" customWidth="1"/>
    <col min="266" max="511" width="9.140625" style="140"/>
    <col min="512" max="512" width="16.140625" style="140" customWidth="1"/>
    <col min="513" max="513" width="1.5703125" style="140" customWidth="1"/>
    <col min="514" max="514" width="21.140625" style="140" customWidth="1"/>
    <col min="515" max="515" width="1.5703125" style="140" customWidth="1"/>
    <col min="516" max="520" width="13.5703125" style="140" customWidth="1"/>
    <col min="521" max="521" width="2.5703125" style="140" customWidth="1"/>
    <col min="522" max="767" width="9.140625" style="140"/>
    <col min="768" max="768" width="16.140625" style="140" customWidth="1"/>
    <col min="769" max="769" width="1.5703125" style="140" customWidth="1"/>
    <col min="770" max="770" width="21.140625" style="140" customWidth="1"/>
    <col min="771" max="771" width="1.5703125" style="140" customWidth="1"/>
    <col min="772" max="776" width="13.5703125" style="140" customWidth="1"/>
    <col min="777" max="777" width="2.5703125" style="140" customWidth="1"/>
    <col min="778" max="1023" width="9.140625" style="140"/>
    <col min="1024" max="1024" width="16.140625" style="140" customWidth="1"/>
    <col min="1025" max="1025" width="1.5703125" style="140" customWidth="1"/>
    <col min="1026" max="1026" width="21.140625" style="140" customWidth="1"/>
    <col min="1027" max="1027" width="1.5703125" style="140" customWidth="1"/>
    <col min="1028" max="1032" width="13.5703125" style="140" customWidth="1"/>
    <col min="1033" max="1033" width="2.5703125" style="140" customWidth="1"/>
    <col min="1034" max="1279" width="9.140625" style="140"/>
    <col min="1280" max="1280" width="16.140625" style="140" customWidth="1"/>
    <col min="1281" max="1281" width="1.5703125" style="140" customWidth="1"/>
    <col min="1282" max="1282" width="21.140625" style="140" customWidth="1"/>
    <col min="1283" max="1283" width="1.5703125" style="140" customWidth="1"/>
    <col min="1284" max="1288" width="13.5703125" style="140" customWidth="1"/>
    <col min="1289" max="1289" width="2.5703125" style="140" customWidth="1"/>
    <col min="1290" max="1535" width="9.140625" style="140"/>
    <col min="1536" max="1536" width="16.140625" style="140" customWidth="1"/>
    <col min="1537" max="1537" width="1.5703125" style="140" customWidth="1"/>
    <col min="1538" max="1538" width="21.140625" style="140" customWidth="1"/>
    <col min="1539" max="1539" width="1.5703125" style="140" customWidth="1"/>
    <col min="1540" max="1544" width="13.5703125" style="140" customWidth="1"/>
    <col min="1545" max="1545" width="2.5703125" style="140" customWidth="1"/>
    <col min="1546" max="1791" width="9.140625" style="140"/>
    <col min="1792" max="1792" width="16.140625" style="140" customWidth="1"/>
    <col min="1793" max="1793" width="1.5703125" style="140" customWidth="1"/>
    <col min="1794" max="1794" width="21.140625" style="140" customWidth="1"/>
    <col min="1795" max="1795" width="1.5703125" style="140" customWidth="1"/>
    <col min="1796" max="1800" width="13.5703125" style="140" customWidth="1"/>
    <col min="1801" max="1801" width="2.5703125" style="140" customWidth="1"/>
    <col min="1802" max="2047" width="9.140625" style="140"/>
    <col min="2048" max="2048" width="16.140625" style="140" customWidth="1"/>
    <col min="2049" max="2049" width="1.5703125" style="140" customWidth="1"/>
    <col min="2050" max="2050" width="21.140625" style="140" customWidth="1"/>
    <col min="2051" max="2051" width="1.5703125" style="140" customWidth="1"/>
    <col min="2052" max="2056" width="13.5703125" style="140" customWidth="1"/>
    <col min="2057" max="2057" width="2.5703125" style="140" customWidth="1"/>
    <col min="2058" max="2303" width="9.140625" style="140"/>
    <col min="2304" max="2304" width="16.140625" style="140" customWidth="1"/>
    <col min="2305" max="2305" width="1.5703125" style="140" customWidth="1"/>
    <col min="2306" max="2306" width="21.140625" style="140" customWidth="1"/>
    <col min="2307" max="2307" width="1.5703125" style="140" customWidth="1"/>
    <col min="2308" max="2312" width="13.5703125" style="140" customWidth="1"/>
    <col min="2313" max="2313" width="2.5703125" style="140" customWidth="1"/>
    <col min="2314" max="2559" width="9.140625" style="140"/>
    <col min="2560" max="2560" width="16.140625" style="140" customWidth="1"/>
    <col min="2561" max="2561" width="1.5703125" style="140" customWidth="1"/>
    <col min="2562" max="2562" width="21.140625" style="140" customWidth="1"/>
    <col min="2563" max="2563" width="1.5703125" style="140" customWidth="1"/>
    <col min="2564" max="2568" width="13.5703125" style="140" customWidth="1"/>
    <col min="2569" max="2569" width="2.5703125" style="140" customWidth="1"/>
    <col min="2570" max="2815" width="9.140625" style="140"/>
    <col min="2816" max="2816" width="16.140625" style="140" customWidth="1"/>
    <col min="2817" max="2817" width="1.5703125" style="140" customWidth="1"/>
    <col min="2818" max="2818" width="21.140625" style="140" customWidth="1"/>
    <col min="2819" max="2819" width="1.5703125" style="140" customWidth="1"/>
    <col min="2820" max="2824" width="13.5703125" style="140" customWidth="1"/>
    <col min="2825" max="2825" width="2.5703125" style="140" customWidth="1"/>
    <col min="2826" max="3071" width="9.140625" style="140"/>
    <col min="3072" max="3072" width="16.140625" style="140" customWidth="1"/>
    <col min="3073" max="3073" width="1.5703125" style="140" customWidth="1"/>
    <col min="3074" max="3074" width="21.140625" style="140" customWidth="1"/>
    <col min="3075" max="3075" width="1.5703125" style="140" customWidth="1"/>
    <col min="3076" max="3080" width="13.5703125" style="140" customWidth="1"/>
    <col min="3081" max="3081" width="2.5703125" style="140" customWidth="1"/>
    <col min="3082" max="3327" width="9.140625" style="140"/>
    <col min="3328" max="3328" width="16.140625" style="140" customWidth="1"/>
    <col min="3329" max="3329" width="1.5703125" style="140" customWidth="1"/>
    <col min="3330" max="3330" width="21.140625" style="140" customWidth="1"/>
    <col min="3331" max="3331" width="1.5703125" style="140" customWidth="1"/>
    <col min="3332" max="3336" width="13.5703125" style="140" customWidth="1"/>
    <col min="3337" max="3337" width="2.5703125" style="140" customWidth="1"/>
    <col min="3338" max="3583" width="9.140625" style="140"/>
    <col min="3584" max="3584" width="16.140625" style="140" customWidth="1"/>
    <col min="3585" max="3585" width="1.5703125" style="140" customWidth="1"/>
    <col min="3586" max="3586" width="21.140625" style="140" customWidth="1"/>
    <col min="3587" max="3587" width="1.5703125" style="140" customWidth="1"/>
    <col min="3588" max="3592" width="13.5703125" style="140" customWidth="1"/>
    <col min="3593" max="3593" width="2.5703125" style="140" customWidth="1"/>
    <col min="3594" max="3839" width="9.140625" style="140"/>
    <col min="3840" max="3840" width="16.140625" style="140" customWidth="1"/>
    <col min="3841" max="3841" width="1.5703125" style="140" customWidth="1"/>
    <col min="3842" max="3842" width="21.140625" style="140" customWidth="1"/>
    <col min="3843" max="3843" width="1.5703125" style="140" customWidth="1"/>
    <col min="3844" max="3848" width="13.5703125" style="140" customWidth="1"/>
    <col min="3849" max="3849" width="2.5703125" style="140" customWidth="1"/>
    <col min="3850" max="4095" width="9.140625" style="140"/>
    <col min="4096" max="4096" width="16.140625" style="140" customWidth="1"/>
    <col min="4097" max="4097" width="1.5703125" style="140" customWidth="1"/>
    <col min="4098" max="4098" width="21.140625" style="140" customWidth="1"/>
    <col min="4099" max="4099" width="1.5703125" style="140" customWidth="1"/>
    <col min="4100" max="4104" width="13.5703125" style="140" customWidth="1"/>
    <col min="4105" max="4105" width="2.5703125" style="140" customWidth="1"/>
    <col min="4106" max="4351" width="9.140625" style="140"/>
    <col min="4352" max="4352" width="16.140625" style="140" customWidth="1"/>
    <col min="4353" max="4353" width="1.5703125" style="140" customWidth="1"/>
    <col min="4354" max="4354" width="21.140625" style="140" customWidth="1"/>
    <col min="4355" max="4355" width="1.5703125" style="140" customWidth="1"/>
    <col min="4356" max="4360" width="13.5703125" style="140" customWidth="1"/>
    <col min="4361" max="4361" width="2.5703125" style="140" customWidth="1"/>
    <col min="4362" max="4607" width="9.140625" style="140"/>
    <col min="4608" max="4608" width="16.140625" style="140" customWidth="1"/>
    <col min="4609" max="4609" width="1.5703125" style="140" customWidth="1"/>
    <col min="4610" max="4610" width="21.140625" style="140" customWidth="1"/>
    <col min="4611" max="4611" width="1.5703125" style="140" customWidth="1"/>
    <col min="4612" max="4616" width="13.5703125" style="140" customWidth="1"/>
    <col min="4617" max="4617" width="2.5703125" style="140" customWidth="1"/>
    <col min="4618" max="4863" width="9.140625" style="140"/>
    <col min="4864" max="4864" width="16.140625" style="140" customWidth="1"/>
    <col min="4865" max="4865" width="1.5703125" style="140" customWidth="1"/>
    <col min="4866" max="4866" width="21.140625" style="140" customWidth="1"/>
    <col min="4867" max="4867" width="1.5703125" style="140" customWidth="1"/>
    <col min="4868" max="4872" width="13.5703125" style="140" customWidth="1"/>
    <col min="4873" max="4873" width="2.5703125" style="140" customWidth="1"/>
    <col min="4874" max="5119" width="9.140625" style="140"/>
    <col min="5120" max="5120" width="16.140625" style="140" customWidth="1"/>
    <col min="5121" max="5121" width="1.5703125" style="140" customWidth="1"/>
    <col min="5122" max="5122" width="21.140625" style="140" customWidth="1"/>
    <col min="5123" max="5123" width="1.5703125" style="140" customWidth="1"/>
    <col min="5124" max="5128" width="13.5703125" style="140" customWidth="1"/>
    <col min="5129" max="5129" width="2.5703125" style="140" customWidth="1"/>
    <col min="5130" max="5375" width="9.140625" style="140"/>
    <col min="5376" max="5376" width="16.140625" style="140" customWidth="1"/>
    <col min="5377" max="5377" width="1.5703125" style="140" customWidth="1"/>
    <col min="5378" max="5378" width="21.140625" style="140" customWidth="1"/>
    <col min="5379" max="5379" width="1.5703125" style="140" customWidth="1"/>
    <col min="5380" max="5384" width="13.5703125" style="140" customWidth="1"/>
    <col min="5385" max="5385" width="2.5703125" style="140" customWidth="1"/>
    <col min="5386" max="5631" width="9.140625" style="140"/>
    <col min="5632" max="5632" width="16.140625" style="140" customWidth="1"/>
    <col min="5633" max="5633" width="1.5703125" style="140" customWidth="1"/>
    <col min="5634" max="5634" width="21.140625" style="140" customWidth="1"/>
    <col min="5635" max="5635" width="1.5703125" style="140" customWidth="1"/>
    <col min="5636" max="5640" width="13.5703125" style="140" customWidth="1"/>
    <col min="5641" max="5641" width="2.5703125" style="140" customWidth="1"/>
    <col min="5642" max="5887" width="9.140625" style="140"/>
    <col min="5888" max="5888" width="16.140625" style="140" customWidth="1"/>
    <col min="5889" max="5889" width="1.5703125" style="140" customWidth="1"/>
    <col min="5890" max="5890" width="21.140625" style="140" customWidth="1"/>
    <col min="5891" max="5891" width="1.5703125" style="140" customWidth="1"/>
    <col min="5892" max="5896" width="13.5703125" style="140" customWidth="1"/>
    <col min="5897" max="5897" width="2.5703125" style="140" customWidth="1"/>
    <col min="5898" max="6143" width="9.140625" style="140"/>
    <col min="6144" max="6144" width="16.140625" style="140" customWidth="1"/>
    <col min="6145" max="6145" width="1.5703125" style="140" customWidth="1"/>
    <col min="6146" max="6146" width="21.140625" style="140" customWidth="1"/>
    <col min="6147" max="6147" width="1.5703125" style="140" customWidth="1"/>
    <col min="6148" max="6152" width="13.5703125" style="140" customWidth="1"/>
    <col min="6153" max="6153" width="2.5703125" style="140" customWidth="1"/>
    <col min="6154" max="6399" width="9.140625" style="140"/>
    <col min="6400" max="6400" width="16.140625" style="140" customWidth="1"/>
    <col min="6401" max="6401" width="1.5703125" style="140" customWidth="1"/>
    <col min="6402" max="6402" width="21.140625" style="140" customWidth="1"/>
    <col min="6403" max="6403" width="1.5703125" style="140" customWidth="1"/>
    <col min="6404" max="6408" width="13.5703125" style="140" customWidth="1"/>
    <col min="6409" max="6409" width="2.5703125" style="140" customWidth="1"/>
    <col min="6410" max="6655" width="9.140625" style="140"/>
    <col min="6656" max="6656" width="16.140625" style="140" customWidth="1"/>
    <col min="6657" max="6657" width="1.5703125" style="140" customWidth="1"/>
    <col min="6658" max="6658" width="21.140625" style="140" customWidth="1"/>
    <col min="6659" max="6659" width="1.5703125" style="140" customWidth="1"/>
    <col min="6660" max="6664" width="13.5703125" style="140" customWidth="1"/>
    <col min="6665" max="6665" width="2.5703125" style="140" customWidth="1"/>
    <col min="6666" max="6911" width="9.140625" style="140"/>
    <col min="6912" max="6912" width="16.140625" style="140" customWidth="1"/>
    <col min="6913" max="6913" width="1.5703125" style="140" customWidth="1"/>
    <col min="6914" max="6914" width="21.140625" style="140" customWidth="1"/>
    <col min="6915" max="6915" width="1.5703125" style="140" customWidth="1"/>
    <col min="6916" max="6920" width="13.5703125" style="140" customWidth="1"/>
    <col min="6921" max="6921" width="2.5703125" style="140" customWidth="1"/>
    <col min="6922" max="7167" width="9.140625" style="140"/>
    <col min="7168" max="7168" width="16.140625" style="140" customWidth="1"/>
    <col min="7169" max="7169" width="1.5703125" style="140" customWidth="1"/>
    <col min="7170" max="7170" width="21.140625" style="140" customWidth="1"/>
    <col min="7171" max="7171" width="1.5703125" style="140" customWidth="1"/>
    <col min="7172" max="7176" width="13.5703125" style="140" customWidth="1"/>
    <col min="7177" max="7177" width="2.5703125" style="140" customWidth="1"/>
    <col min="7178" max="7423" width="9.140625" style="140"/>
    <col min="7424" max="7424" width="16.140625" style="140" customWidth="1"/>
    <col min="7425" max="7425" width="1.5703125" style="140" customWidth="1"/>
    <col min="7426" max="7426" width="21.140625" style="140" customWidth="1"/>
    <col min="7427" max="7427" width="1.5703125" style="140" customWidth="1"/>
    <col min="7428" max="7432" width="13.5703125" style="140" customWidth="1"/>
    <col min="7433" max="7433" width="2.5703125" style="140" customWidth="1"/>
    <col min="7434" max="7679" width="9.140625" style="140"/>
    <col min="7680" max="7680" width="16.140625" style="140" customWidth="1"/>
    <col min="7681" max="7681" width="1.5703125" style="140" customWidth="1"/>
    <col min="7682" max="7682" width="21.140625" style="140" customWidth="1"/>
    <col min="7683" max="7683" width="1.5703125" style="140" customWidth="1"/>
    <col min="7684" max="7688" width="13.5703125" style="140" customWidth="1"/>
    <col min="7689" max="7689" width="2.5703125" style="140" customWidth="1"/>
    <col min="7690" max="7935" width="9.140625" style="140"/>
    <col min="7936" max="7936" width="16.140625" style="140" customWidth="1"/>
    <col min="7937" max="7937" width="1.5703125" style="140" customWidth="1"/>
    <col min="7938" max="7938" width="21.140625" style="140" customWidth="1"/>
    <col min="7939" max="7939" width="1.5703125" style="140" customWidth="1"/>
    <col min="7940" max="7944" width="13.5703125" style="140" customWidth="1"/>
    <col min="7945" max="7945" width="2.5703125" style="140" customWidth="1"/>
    <col min="7946" max="8191" width="9.140625" style="140"/>
    <col min="8192" max="8192" width="16.140625" style="140" customWidth="1"/>
    <col min="8193" max="8193" width="1.5703125" style="140" customWidth="1"/>
    <col min="8194" max="8194" width="21.140625" style="140" customWidth="1"/>
    <col min="8195" max="8195" width="1.5703125" style="140" customWidth="1"/>
    <col min="8196" max="8200" width="13.5703125" style="140" customWidth="1"/>
    <col min="8201" max="8201" width="2.5703125" style="140" customWidth="1"/>
    <col min="8202" max="8447" width="9.140625" style="140"/>
    <col min="8448" max="8448" width="16.140625" style="140" customWidth="1"/>
    <col min="8449" max="8449" width="1.5703125" style="140" customWidth="1"/>
    <col min="8450" max="8450" width="21.140625" style="140" customWidth="1"/>
    <col min="8451" max="8451" width="1.5703125" style="140" customWidth="1"/>
    <col min="8452" max="8456" width="13.5703125" style="140" customWidth="1"/>
    <col min="8457" max="8457" width="2.5703125" style="140" customWidth="1"/>
    <col min="8458" max="8703" width="9.140625" style="140"/>
    <col min="8704" max="8704" width="16.140625" style="140" customWidth="1"/>
    <col min="8705" max="8705" width="1.5703125" style="140" customWidth="1"/>
    <col min="8706" max="8706" width="21.140625" style="140" customWidth="1"/>
    <col min="8707" max="8707" width="1.5703125" style="140" customWidth="1"/>
    <col min="8708" max="8712" width="13.5703125" style="140" customWidth="1"/>
    <col min="8713" max="8713" width="2.5703125" style="140" customWidth="1"/>
    <col min="8714" max="8959" width="9.140625" style="140"/>
    <col min="8960" max="8960" width="16.140625" style="140" customWidth="1"/>
    <col min="8961" max="8961" width="1.5703125" style="140" customWidth="1"/>
    <col min="8962" max="8962" width="21.140625" style="140" customWidth="1"/>
    <col min="8963" max="8963" width="1.5703125" style="140" customWidth="1"/>
    <col min="8964" max="8968" width="13.5703125" style="140" customWidth="1"/>
    <col min="8969" max="8969" width="2.5703125" style="140" customWidth="1"/>
    <col min="8970" max="9215" width="9.140625" style="140"/>
    <col min="9216" max="9216" width="16.140625" style="140" customWidth="1"/>
    <col min="9217" max="9217" width="1.5703125" style="140" customWidth="1"/>
    <col min="9218" max="9218" width="21.140625" style="140" customWidth="1"/>
    <col min="9219" max="9219" width="1.5703125" style="140" customWidth="1"/>
    <col min="9220" max="9224" width="13.5703125" style="140" customWidth="1"/>
    <col min="9225" max="9225" width="2.5703125" style="140" customWidth="1"/>
    <col min="9226" max="9471" width="9.140625" style="140"/>
    <col min="9472" max="9472" width="16.140625" style="140" customWidth="1"/>
    <col min="9473" max="9473" width="1.5703125" style="140" customWidth="1"/>
    <col min="9474" max="9474" width="21.140625" style="140" customWidth="1"/>
    <col min="9475" max="9475" width="1.5703125" style="140" customWidth="1"/>
    <col min="9476" max="9480" width="13.5703125" style="140" customWidth="1"/>
    <col min="9481" max="9481" width="2.5703125" style="140" customWidth="1"/>
    <col min="9482" max="9727" width="9.140625" style="140"/>
    <col min="9728" max="9728" width="16.140625" style="140" customWidth="1"/>
    <col min="9729" max="9729" width="1.5703125" style="140" customWidth="1"/>
    <col min="9730" max="9730" width="21.140625" style="140" customWidth="1"/>
    <col min="9731" max="9731" width="1.5703125" style="140" customWidth="1"/>
    <col min="9732" max="9736" width="13.5703125" style="140" customWidth="1"/>
    <col min="9737" max="9737" width="2.5703125" style="140" customWidth="1"/>
    <col min="9738" max="9983" width="9.140625" style="140"/>
    <col min="9984" max="9984" width="16.140625" style="140" customWidth="1"/>
    <col min="9985" max="9985" width="1.5703125" style="140" customWidth="1"/>
    <col min="9986" max="9986" width="21.140625" style="140" customWidth="1"/>
    <col min="9987" max="9987" width="1.5703125" style="140" customWidth="1"/>
    <col min="9988" max="9992" width="13.5703125" style="140" customWidth="1"/>
    <col min="9993" max="9993" width="2.5703125" style="140" customWidth="1"/>
    <col min="9994" max="10239" width="9.140625" style="140"/>
    <col min="10240" max="10240" width="16.140625" style="140" customWidth="1"/>
    <col min="10241" max="10241" width="1.5703125" style="140" customWidth="1"/>
    <col min="10242" max="10242" width="21.140625" style="140" customWidth="1"/>
    <col min="10243" max="10243" width="1.5703125" style="140" customWidth="1"/>
    <col min="10244" max="10248" width="13.5703125" style="140" customWidth="1"/>
    <col min="10249" max="10249" width="2.5703125" style="140" customWidth="1"/>
    <col min="10250" max="10495" width="9.140625" style="140"/>
    <col min="10496" max="10496" width="16.140625" style="140" customWidth="1"/>
    <col min="10497" max="10497" width="1.5703125" style="140" customWidth="1"/>
    <col min="10498" max="10498" width="21.140625" style="140" customWidth="1"/>
    <col min="10499" max="10499" width="1.5703125" style="140" customWidth="1"/>
    <col min="10500" max="10504" width="13.5703125" style="140" customWidth="1"/>
    <col min="10505" max="10505" width="2.5703125" style="140" customWidth="1"/>
    <col min="10506" max="10751" width="9.140625" style="140"/>
    <col min="10752" max="10752" width="16.140625" style="140" customWidth="1"/>
    <col min="10753" max="10753" width="1.5703125" style="140" customWidth="1"/>
    <col min="10754" max="10754" width="21.140625" style="140" customWidth="1"/>
    <col min="10755" max="10755" width="1.5703125" style="140" customWidth="1"/>
    <col min="10756" max="10760" width="13.5703125" style="140" customWidth="1"/>
    <col min="10761" max="10761" width="2.5703125" style="140" customWidth="1"/>
    <col min="10762" max="11007" width="9.140625" style="140"/>
    <col min="11008" max="11008" width="16.140625" style="140" customWidth="1"/>
    <col min="11009" max="11009" width="1.5703125" style="140" customWidth="1"/>
    <col min="11010" max="11010" width="21.140625" style="140" customWidth="1"/>
    <col min="11011" max="11011" width="1.5703125" style="140" customWidth="1"/>
    <col min="11012" max="11016" width="13.5703125" style="140" customWidth="1"/>
    <col min="11017" max="11017" width="2.5703125" style="140" customWidth="1"/>
    <col min="11018" max="11263" width="9.140625" style="140"/>
    <col min="11264" max="11264" width="16.140625" style="140" customWidth="1"/>
    <col min="11265" max="11265" width="1.5703125" style="140" customWidth="1"/>
    <col min="11266" max="11266" width="21.140625" style="140" customWidth="1"/>
    <col min="11267" max="11267" width="1.5703125" style="140" customWidth="1"/>
    <col min="11268" max="11272" width="13.5703125" style="140" customWidth="1"/>
    <col min="11273" max="11273" width="2.5703125" style="140" customWidth="1"/>
    <col min="11274" max="11519" width="9.140625" style="140"/>
    <col min="11520" max="11520" width="16.140625" style="140" customWidth="1"/>
    <col min="11521" max="11521" width="1.5703125" style="140" customWidth="1"/>
    <col min="11522" max="11522" width="21.140625" style="140" customWidth="1"/>
    <col min="11523" max="11523" width="1.5703125" style="140" customWidth="1"/>
    <col min="11524" max="11528" width="13.5703125" style="140" customWidth="1"/>
    <col min="11529" max="11529" width="2.5703125" style="140" customWidth="1"/>
    <col min="11530" max="11775" width="9.140625" style="140"/>
    <col min="11776" max="11776" width="16.140625" style="140" customWidth="1"/>
    <col min="11777" max="11777" width="1.5703125" style="140" customWidth="1"/>
    <col min="11778" max="11778" width="21.140625" style="140" customWidth="1"/>
    <col min="11779" max="11779" width="1.5703125" style="140" customWidth="1"/>
    <col min="11780" max="11784" width="13.5703125" style="140" customWidth="1"/>
    <col min="11785" max="11785" width="2.5703125" style="140" customWidth="1"/>
    <col min="11786" max="12031" width="9.140625" style="140"/>
    <col min="12032" max="12032" width="16.140625" style="140" customWidth="1"/>
    <col min="12033" max="12033" width="1.5703125" style="140" customWidth="1"/>
    <col min="12034" max="12034" width="21.140625" style="140" customWidth="1"/>
    <col min="12035" max="12035" width="1.5703125" style="140" customWidth="1"/>
    <col min="12036" max="12040" width="13.5703125" style="140" customWidth="1"/>
    <col min="12041" max="12041" width="2.5703125" style="140" customWidth="1"/>
    <col min="12042" max="12287" width="9.140625" style="140"/>
    <col min="12288" max="12288" width="16.140625" style="140" customWidth="1"/>
    <col min="12289" max="12289" width="1.5703125" style="140" customWidth="1"/>
    <col min="12290" max="12290" width="21.140625" style="140" customWidth="1"/>
    <col min="12291" max="12291" width="1.5703125" style="140" customWidth="1"/>
    <col min="12292" max="12296" width="13.5703125" style="140" customWidth="1"/>
    <col min="12297" max="12297" width="2.5703125" style="140" customWidth="1"/>
    <col min="12298" max="12543" width="9.140625" style="140"/>
    <col min="12544" max="12544" width="16.140625" style="140" customWidth="1"/>
    <col min="12545" max="12545" width="1.5703125" style="140" customWidth="1"/>
    <col min="12546" max="12546" width="21.140625" style="140" customWidth="1"/>
    <col min="12547" max="12547" width="1.5703125" style="140" customWidth="1"/>
    <col min="12548" max="12552" width="13.5703125" style="140" customWidth="1"/>
    <col min="12553" max="12553" width="2.5703125" style="140" customWidth="1"/>
    <col min="12554" max="12799" width="9.140625" style="140"/>
    <col min="12800" max="12800" width="16.140625" style="140" customWidth="1"/>
    <col min="12801" max="12801" width="1.5703125" style="140" customWidth="1"/>
    <col min="12802" max="12802" width="21.140625" style="140" customWidth="1"/>
    <col min="12803" max="12803" width="1.5703125" style="140" customWidth="1"/>
    <col min="12804" max="12808" width="13.5703125" style="140" customWidth="1"/>
    <col min="12809" max="12809" width="2.5703125" style="140" customWidth="1"/>
    <col min="12810" max="13055" width="9.140625" style="140"/>
    <col min="13056" max="13056" width="16.140625" style="140" customWidth="1"/>
    <col min="13057" max="13057" width="1.5703125" style="140" customWidth="1"/>
    <col min="13058" max="13058" width="21.140625" style="140" customWidth="1"/>
    <col min="13059" max="13059" width="1.5703125" style="140" customWidth="1"/>
    <col min="13060" max="13064" width="13.5703125" style="140" customWidth="1"/>
    <col min="13065" max="13065" width="2.5703125" style="140" customWidth="1"/>
    <col min="13066" max="13311" width="9.140625" style="140"/>
    <col min="13312" max="13312" width="16.140625" style="140" customWidth="1"/>
    <col min="13313" max="13313" width="1.5703125" style="140" customWidth="1"/>
    <col min="13314" max="13314" width="21.140625" style="140" customWidth="1"/>
    <col min="13315" max="13315" width="1.5703125" style="140" customWidth="1"/>
    <col min="13316" max="13320" width="13.5703125" style="140" customWidth="1"/>
    <col min="13321" max="13321" width="2.5703125" style="140" customWidth="1"/>
    <col min="13322" max="13567" width="9.140625" style="140"/>
    <col min="13568" max="13568" width="16.140625" style="140" customWidth="1"/>
    <col min="13569" max="13569" width="1.5703125" style="140" customWidth="1"/>
    <col min="13570" max="13570" width="21.140625" style="140" customWidth="1"/>
    <col min="13571" max="13571" width="1.5703125" style="140" customWidth="1"/>
    <col min="13572" max="13576" width="13.5703125" style="140" customWidth="1"/>
    <col min="13577" max="13577" width="2.5703125" style="140" customWidth="1"/>
    <col min="13578" max="13823" width="9.140625" style="140"/>
    <col min="13824" max="13824" width="16.140625" style="140" customWidth="1"/>
    <col min="13825" max="13825" width="1.5703125" style="140" customWidth="1"/>
    <col min="13826" max="13826" width="21.140625" style="140" customWidth="1"/>
    <col min="13827" max="13827" width="1.5703125" style="140" customWidth="1"/>
    <col min="13828" max="13832" width="13.5703125" style="140" customWidth="1"/>
    <col min="13833" max="13833" width="2.5703125" style="140" customWidth="1"/>
    <col min="13834" max="14079" width="9.140625" style="140"/>
    <col min="14080" max="14080" width="16.140625" style="140" customWidth="1"/>
    <col min="14081" max="14081" width="1.5703125" style="140" customWidth="1"/>
    <col min="14082" max="14082" width="21.140625" style="140" customWidth="1"/>
    <col min="14083" max="14083" width="1.5703125" style="140" customWidth="1"/>
    <col min="14084" max="14088" width="13.5703125" style="140" customWidth="1"/>
    <col min="14089" max="14089" width="2.5703125" style="140" customWidth="1"/>
    <col min="14090" max="14335" width="9.140625" style="140"/>
    <col min="14336" max="14336" width="16.140625" style="140" customWidth="1"/>
    <col min="14337" max="14337" width="1.5703125" style="140" customWidth="1"/>
    <col min="14338" max="14338" width="21.140625" style="140" customWidth="1"/>
    <col min="14339" max="14339" width="1.5703125" style="140" customWidth="1"/>
    <col min="14340" max="14344" width="13.5703125" style="140" customWidth="1"/>
    <col min="14345" max="14345" width="2.5703125" style="140" customWidth="1"/>
    <col min="14346" max="14591" width="9.140625" style="140"/>
    <col min="14592" max="14592" width="16.140625" style="140" customWidth="1"/>
    <col min="14593" max="14593" width="1.5703125" style="140" customWidth="1"/>
    <col min="14594" max="14594" width="21.140625" style="140" customWidth="1"/>
    <col min="14595" max="14595" width="1.5703125" style="140" customWidth="1"/>
    <col min="14596" max="14600" width="13.5703125" style="140" customWidth="1"/>
    <col min="14601" max="14601" width="2.5703125" style="140" customWidth="1"/>
    <col min="14602" max="14847" width="9.140625" style="140"/>
    <col min="14848" max="14848" width="16.140625" style="140" customWidth="1"/>
    <col min="14849" max="14849" width="1.5703125" style="140" customWidth="1"/>
    <col min="14850" max="14850" width="21.140625" style="140" customWidth="1"/>
    <col min="14851" max="14851" width="1.5703125" style="140" customWidth="1"/>
    <col min="14852" max="14856" width="13.5703125" style="140" customWidth="1"/>
    <col min="14857" max="14857" width="2.5703125" style="140" customWidth="1"/>
    <col min="14858" max="15103" width="9.140625" style="140"/>
    <col min="15104" max="15104" width="16.140625" style="140" customWidth="1"/>
    <col min="15105" max="15105" width="1.5703125" style="140" customWidth="1"/>
    <col min="15106" max="15106" width="21.140625" style="140" customWidth="1"/>
    <col min="15107" max="15107" width="1.5703125" style="140" customWidth="1"/>
    <col min="15108" max="15112" width="13.5703125" style="140" customWidth="1"/>
    <col min="15113" max="15113" width="2.5703125" style="140" customWidth="1"/>
    <col min="15114" max="15359" width="9.140625" style="140"/>
    <col min="15360" max="15360" width="16.140625" style="140" customWidth="1"/>
    <col min="15361" max="15361" width="1.5703125" style="140" customWidth="1"/>
    <col min="15362" max="15362" width="21.140625" style="140" customWidth="1"/>
    <col min="15363" max="15363" width="1.5703125" style="140" customWidth="1"/>
    <col min="15364" max="15368" width="13.5703125" style="140" customWidth="1"/>
    <col min="15369" max="15369" width="2.5703125" style="140" customWidth="1"/>
    <col min="15370" max="15615" width="9.140625" style="140"/>
    <col min="15616" max="15616" width="16.140625" style="140" customWidth="1"/>
    <col min="15617" max="15617" width="1.5703125" style="140" customWidth="1"/>
    <col min="15618" max="15618" width="21.140625" style="140" customWidth="1"/>
    <col min="15619" max="15619" width="1.5703125" style="140" customWidth="1"/>
    <col min="15620" max="15624" width="13.5703125" style="140" customWidth="1"/>
    <col min="15625" max="15625" width="2.5703125" style="140" customWidth="1"/>
    <col min="15626" max="15871" width="9.140625" style="140"/>
    <col min="15872" max="15872" width="16.140625" style="140" customWidth="1"/>
    <col min="15873" max="15873" width="1.5703125" style="140" customWidth="1"/>
    <col min="15874" max="15874" width="21.140625" style="140" customWidth="1"/>
    <col min="15875" max="15875" width="1.5703125" style="140" customWidth="1"/>
    <col min="15876" max="15880" width="13.5703125" style="140" customWidth="1"/>
    <col min="15881" max="15881" width="2.5703125" style="140" customWidth="1"/>
    <col min="15882" max="16127" width="9.140625" style="140"/>
    <col min="16128" max="16128" width="16.140625" style="140" customWidth="1"/>
    <col min="16129" max="16129" width="1.5703125" style="140" customWidth="1"/>
    <col min="16130" max="16130" width="21.140625" style="140" customWidth="1"/>
    <col min="16131" max="16131" width="1.5703125" style="140" customWidth="1"/>
    <col min="16132" max="16136" width="13.5703125" style="140" customWidth="1"/>
    <col min="16137" max="16137" width="2.5703125" style="140" customWidth="1"/>
    <col min="16138" max="16384" width="9.140625" style="140"/>
  </cols>
  <sheetData>
    <row r="1" spans="1:9" ht="23.25">
      <c r="A1" s="263"/>
      <c r="B1" s="139"/>
      <c r="C1" s="265" t="s">
        <v>122</v>
      </c>
      <c r="D1" s="265"/>
      <c r="E1" s="265"/>
      <c r="F1" s="265"/>
      <c r="G1" s="265"/>
      <c r="H1" s="265"/>
    </row>
    <row r="2" spans="1:9" ht="13.9" customHeight="1">
      <c r="A2" s="263"/>
      <c r="B2" s="139"/>
      <c r="C2" s="266" t="s">
        <v>175</v>
      </c>
      <c r="D2" s="267"/>
      <c r="E2" s="267"/>
      <c r="F2" s="267"/>
      <c r="G2" s="267"/>
      <c r="H2" s="267"/>
    </row>
    <row r="3" spans="1:9">
      <c r="A3" s="263"/>
      <c r="B3" s="139"/>
      <c r="C3" s="139"/>
      <c r="D3" s="139"/>
      <c r="E3" s="141"/>
      <c r="G3" s="142"/>
      <c r="H3" s="142"/>
    </row>
    <row r="4" spans="1:9" ht="3" customHeight="1" thickBot="1">
      <c r="A4" s="264"/>
      <c r="B4" s="143"/>
      <c r="C4" s="143"/>
      <c r="D4" s="143"/>
      <c r="E4" s="143"/>
      <c r="F4" s="144"/>
      <c r="G4" s="144"/>
      <c r="H4" s="144"/>
      <c r="I4" s="145"/>
    </row>
    <row r="5" spans="1:9" ht="3" customHeight="1">
      <c r="A5" s="146"/>
      <c r="B5" s="147"/>
      <c r="C5" s="139"/>
      <c r="D5" s="139"/>
      <c r="E5" s="139"/>
      <c r="F5" s="148"/>
      <c r="G5" s="148"/>
      <c r="H5" s="148"/>
      <c r="I5" s="145"/>
    </row>
    <row r="6" spans="1:9" s="139" customFormat="1" ht="16.5">
      <c r="A6" s="268" t="s">
        <v>176</v>
      </c>
      <c r="B6" s="149"/>
      <c r="C6" s="150" t="s">
        <v>177</v>
      </c>
      <c r="D6" s="151"/>
      <c r="E6" s="152"/>
      <c r="F6" s="151"/>
      <c r="G6" s="151"/>
      <c r="H6" s="152"/>
    </row>
    <row r="7" spans="1:9" s="139" customFormat="1" ht="23.25" customHeight="1">
      <c r="A7" s="268"/>
      <c r="B7" s="153"/>
      <c r="C7" s="154"/>
      <c r="D7" s="155"/>
      <c r="E7" s="156" t="s">
        <v>0</v>
      </c>
      <c r="F7" s="156" t="s">
        <v>4</v>
      </c>
      <c r="G7" s="156" t="s">
        <v>2</v>
      </c>
      <c r="H7" s="157" t="s">
        <v>1</v>
      </c>
    </row>
    <row r="8" spans="1:9" s="139" customFormat="1" ht="13.5" customHeight="1">
      <c r="A8" s="269" t="s">
        <v>178</v>
      </c>
      <c r="B8" s="153"/>
      <c r="C8" s="154" t="s">
        <v>179</v>
      </c>
      <c r="D8" s="158"/>
      <c r="E8" s="159" t="s">
        <v>20</v>
      </c>
      <c r="F8" s="159" t="s">
        <v>78</v>
      </c>
      <c r="G8" s="159" t="s">
        <v>78</v>
      </c>
      <c r="H8" s="159" t="s">
        <v>92</v>
      </c>
    </row>
    <row r="9" spans="1:9" ht="12.75" customHeight="1">
      <c r="A9" s="269"/>
      <c r="B9" s="186"/>
      <c r="C9" s="161" t="s">
        <v>194</v>
      </c>
      <c r="D9" s="161"/>
      <c r="E9" s="161"/>
      <c r="F9" s="161"/>
      <c r="G9" s="161"/>
      <c r="H9" s="161"/>
    </row>
    <row r="10" spans="1:9" ht="12.75" customHeight="1">
      <c r="A10" s="269"/>
      <c r="B10" s="187"/>
      <c r="C10" s="161" t="s">
        <v>195</v>
      </c>
      <c r="D10" s="188"/>
      <c r="E10" s="189">
        <v>506020</v>
      </c>
      <c r="F10" s="189">
        <v>688736</v>
      </c>
      <c r="G10" s="189">
        <v>630706</v>
      </c>
      <c r="H10" s="189">
        <v>1001056</v>
      </c>
    </row>
    <row r="11" spans="1:9" ht="12.75" customHeight="1">
      <c r="A11" s="269"/>
      <c r="B11" s="187"/>
      <c r="C11" s="161" t="s">
        <v>196</v>
      </c>
      <c r="D11" s="188"/>
      <c r="E11" s="190" t="s">
        <v>197</v>
      </c>
      <c r="F11" s="190" t="s">
        <v>197</v>
      </c>
      <c r="G11" s="190" t="s">
        <v>197</v>
      </c>
      <c r="H11" s="190" t="s">
        <v>197</v>
      </c>
    </row>
    <row r="12" spans="1:9" ht="12.75" customHeight="1">
      <c r="A12" s="269"/>
      <c r="B12" s="187"/>
      <c r="C12" s="161" t="s">
        <v>198</v>
      </c>
      <c r="D12" s="188"/>
      <c r="E12" s="161">
        <v>3768</v>
      </c>
      <c r="F12" s="161">
        <v>10000</v>
      </c>
      <c r="G12" s="161">
        <v>10000</v>
      </c>
      <c r="H12" s="161">
        <v>16000</v>
      </c>
    </row>
    <row r="13" spans="1:9" ht="12.75" customHeight="1">
      <c r="A13" s="269"/>
      <c r="B13" s="191"/>
      <c r="C13" s="192" t="s">
        <v>199</v>
      </c>
      <c r="D13" s="188"/>
      <c r="E13" s="161">
        <v>275059</v>
      </c>
      <c r="F13" s="161">
        <v>262540</v>
      </c>
      <c r="G13" s="161">
        <v>205450</v>
      </c>
      <c r="H13" s="161">
        <v>255400</v>
      </c>
    </row>
    <row r="14" spans="1:9" ht="12.75" customHeight="1">
      <c r="A14" s="269"/>
      <c r="B14" s="187"/>
      <c r="C14" s="161" t="s">
        <v>200</v>
      </c>
      <c r="D14" s="188"/>
      <c r="E14" s="193">
        <v>0</v>
      </c>
      <c r="F14" s="193">
        <v>2000</v>
      </c>
      <c r="G14" s="193">
        <v>14200</v>
      </c>
      <c r="H14" s="193">
        <v>2000</v>
      </c>
    </row>
    <row r="15" spans="1:9" ht="12.75" customHeight="1">
      <c r="A15" s="269"/>
      <c r="B15" s="187"/>
      <c r="C15" s="161"/>
      <c r="D15" s="188"/>
      <c r="E15" s="161"/>
      <c r="F15" s="161"/>
      <c r="G15" s="161"/>
      <c r="H15" s="161"/>
    </row>
    <row r="16" spans="1:9" ht="12.75" customHeight="1">
      <c r="A16" s="269"/>
      <c r="B16" s="187"/>
      <c r="C16" s="161" t="s">
        <v>201</v>
      </c>
      <c r="D16" s="188"/>
      <c r="E16" s="194">
        <f>SUM(E10:E14)</f>
        <v>784847</v>
      </c>
      <c r="F16" s="194">
        <f>SUM(F10:F14)</f>
        <v>963276</v>
      </c>
      <c r="G16" s="194">
        <f>SUM(G10:G14)</f>
        <v>860356</v>
      </c>
      <c r="H16" s="194">
        <f>SUM(H10:H14)</f>
        <v>1274456</v>
      </c>
    </row>
    <row r="17" spans="1:9" ht="12.75" customHeight="1">
      <c r="A17" s="269"/>
      <c r="B17" s="195"/>
      <c r="C17" s="161" t="s">
        <v>6</v>
      </c>
      <c r="D17" s="188"/>
      <c r="E17" s="161">
        <v>0</v>
      </c>
      <c r="F17" s="161">
        <v>175000</v>
      </c>
      <c r="G17" s="161">
        <v>0</v>
      </c>
      <c r="H17" s="161">
        <v>50000</v>
      </c>
    </row>
    <row r="18" spans="1:9" ht="12.75" customHeight="1" thickBot="1">
      <c r="A18" s="269"/>
      <c r="B18" s="195"/>
      <c r="C18" s="196" t="s">
        <v>33</v>
      </c>
      <c r="D18" s="197"/>
      <c r="E18" s="198">
        <f>SUM(E16:E17)</f>
        <v>784847</v>
      </c>
      <c r="F18" s="198">
        <f>SUM(F16:F17)</f>
        <v>1138276</v>
      </c>
      <c r="G18" s="198">
        <f>SUM(G16:G17)</f>
        <v>860356</v>
      </c>
      <c r="H18" s="198">
        <f>SUM(H16:H17)</f>
        <v>1324456</v>
      </c>
    </row>
    <row r="19" spans="1:9" ht="12.75" customHeight="1">
      <c r="A19" s="269"/>
      <c r="B19" s="195"/>
      <c r="C19" s="199" t="s">
        <v>202</v>
      </c>
      <c r="D19" s="161"/>
      <c r="E19" s="161"/>
      <c r="F19" s="161"/>
      <c r="G19" s="161"/>
      <c r="H19" s="161"/>
      <c r="I19" s="200"/>
    </row>
    <row r="20" spans="1:9" ht="12.75" customHeight="1">
      <c r="A20" s="269"/>
      <c r="B20" s="195"/>
      <c r="C20" s="161" t="s">
        <v>40</v>
      </c>
      <c r="D20" s="161"/>
      <c r="E20" s="161">
        <v>3</v>
      </c>
      <c r="F20" s="161">
        <v>4</v>
      </c>
      <c r="G20" s="161">
        <v>4</v>
      </c>
      <c r="H20" s="161">
        <v>4</v>
      </c>
      <c r="I20" s="201"/>
    </row>
    <row r="21" spans="1:9" ht="12.75" customHeight="1">
      <c r="A21" s="269"/>
      <c r="B21" s="195"/>
      <c r="C21" s="161" t="s">
        <v>43</v>
      </c>
      <c r="D21" s="161"/>
      <c r="E21" s="161">
        <v>1</v>
      </c>
      <c r="F21" s="161">
        <v>3</v>
      </c>
      <c r="G21" s="161">
        <v>1</v>
      </c>
      <c r="H21" s="161">
        <v>4</v>
      </c>
      <c r="I21" s="201"/>
    </row>
    <row r="22" spans="1:9" ht="12.75" customHeight="1">
      <c r="A22" s="269"/>
      <c r="B22" s="195"/>
      <c r="C22" s="161" t="s">
        <v>203</v>
      </c>
      <c r="D22" s="193"/>
      <c r="E22" s="161">
        <v>1</v>
      </c>
      <c r="F22" s="161">
        <v>0</v>
      </c>
      <c r="G22" s="161">
        <v>1</v>
      </c>
      <c r="H22" s="161">
        <v>1</v>
      </c>
      <c r="I22" s="201"/>
    </row>
    <row r="23" spans="1:9" ht="12.75" customHeight="1">
      <c r="A23" s="269"/>
      <c r="B23" s="195"/>
      <c r="C23" s="202" t="s">
        <v>204</v>
      </c>
      <c r="D23" s="203"/>
      <c r="E23" s="204">
        <f>SUM(E20:E22)</f>
        <v>5</v>
      </c>
      <c r="F23" s="204">
        <f>SUM(F20:F22)</f>
        <v>7</v>
      </c>
      <c r="G23" s="204">
        <f>SUM(G20:G22)</f>
        <v>6</v>
      </c>
      <c r="H23" s="204">
        <f>SUM(H20:H22)</f>
        <v>9</v>
      </c>
      <c r="I23" s="201"/>
    </row>
    <row r="24" spans="1:9" ht="12.75" customHeight="1">
      <c r="A24" s="169"/>
      <c r="B24" s="168"/>
      <c r="C24" s="205"/>
      <c r="D24" s="206"/>
      <c r="E24" s="206"/>
      <c r="F24" s="206"/>
      <c r="G24" s="206"/>
      <c r="H24" s="145"/>
      <c r="I24" s="201"/>
    </row>
    <row r="25" spans="1:9" ht="18.75" customHeight="1">
      <c r="A25" s="170" t="s">
        <v>186</v>
      </c>
      <c r="B25" s="168"/>
      <c r="C25" s="262" t="s">
        <v>205</v>
      </c>
      <c r="D25" s="262"/>
      <c r="E25" s="262"/>
      <c r="F25" s="262"/>
      <c r="G25" s="262"/>
      <c r="H25" s="262"/>
      <c r="I25" s="139"/>
    </row>
    <row r="26" spans="1:9" ht="15" customHeight="1">
      <c r="A26" s="270" t="s">
        <v>206</v>
      </c>
      <c r="B26" s="168"/>
      <c r="D26" s="207"/>
      <c r="E26" s="207"/>
      <c r="F26" s="207"/>
      <c r="G26" s="207"/>
      <c r="H26" s="207"/>
      <c r="I26" s="139"/>
    </row>
    <row r="27" spans="1:9" ht="15" customHeight="1">
      <c r="A27" s="270"/>
      <c r="B27" s="168"/>
      <c r="C27" s="207" t="s">
        <v>207</v>
      </c>
      <c r="D27" s="207"/>
      <c r="E27" s="207"/>
      <c r="F27" s="207"/>
      <c r="G27" s="207"/>
      <c r="H27" s="207"/>
      <c r="I27" s="139"/>
    </row>
    <row r="28" spans="1:9" ht="15" customHeight="1">
      <c r="A28" s="270"/>
      <c r="B28" s="168"/>
      <c r="C28" s="208" t="s">
        <v>208</v>
      </c>
      <c r="D28" s="207"/>
      <c r="E28" s="207"/>
      <c r="F28" s="207"/>
      <c r="G28" s="207"/>
      <c r="H28" s="209"/>
      <c r="I28" s="139"/>
    </row>
    <row r="29" spans="1:9" ht="15" customHeight="1">
      <c r="A29" s="270"/>
      <c r="B29" s="168"/>
      <c r="C29" s="208" t="s">
        <v>209</v>
      </c>
      <c r="D29" s="207"/>
      <c r="E29" s="207"/>
      <c r="F29" s="207"/>
      <c r="G29" s="207"/>
      <c r="H29" s="207"/>
      <c r="I29" s="139"/>
    </row>
    <row r="30" spans="1:9" ht="15" customHeight="1">
      <c r="A30" s="270"/>
      <c r="B30" s="168"/>
      <c r="C30" s="208" t="s">
        <v>210</v>
      </c>
      <c r="D30" s="207"/>
      <c r="E30" s="207"/>
      <c r="F30" s="207"/>
      <c r="G30" s="207"/>
      <c r="H30" s="207"/>
      <c r="I30" s="139"/>
    </row>
    <row r="31" spans="1:9" ht="15" hidden="1" customHeight="1">
      <c r="A31" s="270"/>
      <c r="B31" s="168"/>
      <c r="C31" s="208" t="s">
        <v>211</v>
      </c>
      <c r="D31" s="207"/>
      <c r="E31" s="207"/>
      <c r="F31" s="207"/>
      <c r="G31" s="207"/>
      <c r="H31" s="207"/>
      <c r="I31" s="139"/>
    </row>
    <row r="32" spans="1:9" ht="15" hidden="1" customHeight="1">
      <c r="A32" s="270"/>
      <c r="B32" s="168"/>
      <c r="C32" s="208" t="s">
        <v>212</v>
      </c>
      <c r="D32" s="207"/>
      <c r="E32" s="207"/>
      <c r="F32" s="207"/>
      <c r="G32" s="207"/>
      <c r="H32" s="207"/>
      <c r="I32" s="139"/>
    </row>
    <row r="33" spans="1:9" ht="15" hidden="1" customHeight="1">
      <c r="A33" s="270"/>
      <c r="B33" s="168"/>
      <c r="C33" s="208" t="s">
        <v>213</v>
      </c>
      <c r="D33" s="207"/>
      <c r="E33" s="207"/>
      <c r="F33" s="207"/>
      <c r="G33" s="207"/>
      <c r="H33" s="207"/>
      <c r="I33" s="210"/>
    </row>
    <row r="34" spans="1:9" ht="15" hidden="1" customHeight="1">
      <c r="A34" s="171"/>
      <c r="B34" s="168"/>
      <c r="C34" s="208" t="s">
        <v>214</v>
      </c>
      <c r="I34" s="210"/>
    </row>
    <row r="35" spans="1:9" ht="15" hidden="1" customHeight="1">
      <c r="A35" s="171"/>
      <c r="B35" s="168"/>
      <c r="C35" s="208" t="s">
        <v>215</v>
      </c>
      <c r="D35" s="207"/>
      <c r="E35" s="207"/>
      <c r="F35" s="207"/>
      <c r="G35" s="207"/>
      <c r="H35" s="207"/>
      <c r="I35" s="210"/>
    </row>
    <row r="36" spans="1:9" ht="15" hidden="1" customHeight="1">
      <c r="A36" s="171"/>
      <c r="B36" s="168"/>
      <c r="C36" s="211" t="s">
        <v>216</v>
      </c>
      <c r="D36" s="212"/>
      <c r="E36" s="212"/>
      <c r="F36" s="212"/>
      <c r="G36" s="212"/>
      <c r="H36" s="212"/>
      <c r="I36" s="210"/>
    </row>
    <row r="37" spans="1:9" ht="15" hidden="1" customHeight="1">
      <c r="A37" s="172"/>
      <c r="B37" s="168"/>
      <c r="C37" s="211" t="s">
        <v>217</v>
      </c>
      <c r="D37" s="207"/>
      <c r="E37" s="207"/>
      <c r="F37" s="207"/>
      <c r="G37" s="207"/>
      <c r="H37" s="207"/>
      <c r="I37" s="210"/>
    </row>
    <row r="38" spans="1:9" ht="15" hidden="1" customHeight="1">
      <c r="A38" s="172"/>
      <c r="B38" s="168"/>
      <c r="C38" s="207" t="s">
        <v>218</v>
      </c>
      <c r="I38" s="210"/>
    </row>
    <row r="39" spans="1:9" ht="15" hidden="1" customHeight="1">
      <c r="A39" s="172"/>
      <c r="B39" s="168"/>
      <c r="C39" s="207" t="s">
        <v>219</v>
      </c>
      <c r="I39" s="210"/>
    </row>
    <row r="40" spans="1:9" ht="15" hidden="1" customHeight="1">
      <c r="A40" s="172"/>
      <c r="B40" s="168"/>
      <c r="C40" s="207" t="s">
        <v>220</v>
      </c>
      <c r="I40" s="210"/>
    </row>
    <row r="41" spans="1:9" ht="15" hidden="1" customHeight="1">
      <c r="A41" s="172"/>
      <c r="B41" s="168"/>
      <c r="C41" s="207" t="s">
        <v>221</v>
      </c>
      <c r="I41" s="210"/>
    </row>
    <row r="42" spans="1:9" ht="15" hidden="1" customHeight="1">
      <c r="A42" s="172"/>
      <c r="B42" s="168"/>
      <c r="C42" s="207" t="s">
        <v>222</v>
      </c>
      <c r="I42" s="210"/>
    </row>
    <row r="43" spans="1:9" ht="12.75" customHeight="1">
      <c r="A43" s="213"/>
      <c r="B43" s="168"/>
      <c r="C43" s="207"/>
      <c r="I43" s="210"/>
    </row>
    <row r="44" spans="1:9" ht="21.75" customHeight="1">
      <c r="C44" s="271"/>
      <c r="D44" s="271"/>
      <c r="E44" s="271"/>
      <c r="F44" s="271"/>
      <c r="G44" s="271"/>
      <c r="H44" s="271"/>
    </row>
    <row r="45" spans="1:9" ht="8.25" customHeight="1">
      <c r="C45" s="272"/>
      <c r="D45" s="272"/>
      <c r="E45" s="272"/>
      <c r="F45" s="272"/>
      <c r="G45" s="272"/>
      <c r="H45" s="272"/>
    </row>
    <row r="46" spans="1:9" ht="15.75">
      <c r="A46" s="273"/>
      <c r="B46" s="179"/>
      <c r="C46" s="214"/>
      <c r="D46" s="215"/>
      <c r="E46" s="216"/>
      <c r="F46" s="215"/>
      <c r="G46" s="215"/>
      <c r="H46" s="216"/>
    </row>
    <row r="47" spans="1:9" ht="20.25" customHeight="1">
      <c r="A47" s="273"/>
      <c r="B47" s="179"/>
      <c r="C47" s="217"/>
      <c r="D47" s="218"/>
      <c r="E47" s="219"/>
      <c r="F47" s="219"/>
      <c r="G47" s="219"/>
      <c r="H47" s="220"/>
    </row>
    <row r="48" spans="1:9" ht="15" customHeight="1">
      <c r="A48" s="274"/>
      <c r="B48" s="179"/>
      <c r="C48" s="217"/>
      <c r="D48" s="221"/>
      <c r="E48" s="222"/>
      <c r="F48" s="222"/>
      <c r="G48" s="222"/>
      <c r="H48" s="222"/>
    </row>
    <row r="49" spans="1:8" s="182" customFormat="1" ht="12.75" customHeight="1">
      <c r="A49" s="274"/>
      <c r="B49" s="181"/>
      <c r="C49" s="223"/>
      <c r="D49" s="224"/>
      <c r="E49" s="225"/>
      <c r="F49" s="225"/>
      <c r="G49" s="225"/>
      <c r="H49" s="225"/>
    </row>
    <row r="50" spans="1:8" ht="12.75" customHeight="1">
      <c r="A50" s="274"/>
      <c r="B50" s="179"/>
      <c r="C50" s="226"/>
      <c r="D50" s="226"/>
      <c r="E50" s="226"/>
      <c r="F50" s="226"/>
      <c r="G50" s="226"/>
      <c r="H50" s="226"/>
    </row>
    <row r="51" spans="1:8" ht="12.75" customHeight="1">
      <c r="A51" s="274"/>
      <c r="B51" s="179"/>
      <c r="C51" s="227"/>
      <c r="D51" s="228"/>
      <c r="E51" s="227"/>
      <c r="F51" s="227"/>
      <c r="G51" s="227"/>
      <c r="H51" s="227"/>
    </row>
    <row r="52" spans="1:8" ht="12.75" customHeight="1">
      <c r="A52" s="274"/>
      <c r="B52" s="179"/>
      <c r="C52" s="227"/>
      <c r="D52" s="228"/>
      <c r="E52" s="227"/>
      <c r="F52" s="227"/>
      <c r="G52" s="227"/>
      <c r="H52" s="227"/>
    </row>
    <row r="53" spans="1:8" ht="12.75" customHeight="1">
      <c r="A53" s="274"/>
      <c r="B53" s="179"/>
      <c r="C53" s="229"/>
      <c r="D53" s="224"/>
      <c r="E53" s="230"/>
      <c r="F53" s="230"/>
      <c r="G53" s="230"/>
      <c r="H53" s="230"/>
    </row>
    <row r="54" spans="1:8" ht="12.75" customHeight="1">
      <c r="A54" s="274"/>
      <c r="B54" s="179"/>
      <c r="C54" s="226"/>
      <c r="D54" s="226"/>
      <c r="E54" s="226"/>
      <c r="F54" s="226"/>
      <c r="G54" s="226"/>
      <c r="H54" s="226"/>
    </row>
    <row r="55" spans="1:8">
      <c r="A55" s="274"/>
      <c r="B55" s="179"/>
      <c r="C55" s="226"/>
      <c r="D55" s="226"/>
      <c r="E55" s="226"/>
      <c r="F55" s="226"/>
      <c r="G55" s="226"/>
      <c r="H55" s="226"/>
    </row>
    <row r="56" spans="1:8">
      <c r="A56" s="231"/>
    </row>
    <row r="57" spans="1:8">
      <c r="A57" s="231"/>
    </row>
    <row r="58" spans="1:8">
      <c r="A58" s="231"/>
    </row>
    <row r="59" spans="1:8">
      <c r="A59" s="231"/>
    </row>
    <row r="60" spans="1:8">
      <c r="A60" s="231"/>
    </row>
    <row r="61" spans="1:8">
      <c r="A61" s="231"/>
    </row>
    <row r="62" spans="1:8">
      <c r="A62" s="231"/>
    </row>
    <row r="63" spans="1:8">
      <c r="A63" s="231"/>
    </row>
    <row r="64" spans="1:8">
      <c r="A64" s="231"/>
    </row>
    <row r="65" spans="1:1">
      <c r="A65" s="231"/>
    </row>
    <row r="66" spans="1:1">
      <c r="A66" s="231"/>
    </row>
    <row r="67" spans="1:1">
      <c r="A67" s="231"/>
    </row>
    <row r="68" spans="1:1">
      <c r="A68" s="231"/>
    </row>
    <row r="69" spans="1:1">
      <c r="A69" s="231"/>
    </row>
  </sheetData>
  <mergeCells count="11">
    <mergeCell ref="A26:A33"/>
    <mergeCell ref="C44:H44"/>
    <mergeCell ref="C45:H45"/>
    <mergeCell ref="A46:A47"/>
    <mergeCell ref="A48:A55"/>
    <mergeCell ref="C25:H25"/>
    <mergeCell ref="A1:A4"/>
    <mergeCell ref="C1:H1"/>
    <mergeCell ref="C2:H2"/>
    <mergeCell ref="A6:A7"/>
    <mergeCell ref="A8:A23"/>
  </mergeCells>
  <hyperlinks>
    <hyperlink ref="C2" r:id="rId1"/>
  </hyperlinks>
  <printOptions horizontalCentered="1"/>
  <pageMargins left="0.45" right="0.45" top="0.5" bottom="0.4" header="0.5" footer="0.25"/>
  <pageSetup scale="84" firstPageNumber="19" orientation="portrait" useFirstPageNumber="1" r:id="rId2"/>
  <headerFooter alignWithMargins="0">
    <oddFooter>&amp;C&amp;"Times New Roman,Regular"- &amp;P -</oddFooter>
  </headerFooter>
  <colBreaks count="1" manualBreakCount="1">
    <brk id="9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zoomScaleSheetLayoutView="90" workbookViewId="0">
      <selection activeCell="H18" sqref="H18"/>
    </sheetView>
  </sheetViews>
  <sheetFormatPr defaultRowHeight="15"/>
  <cols>
    <col min="1" max="1" width="19.7109375" style="140" customWidth="1"/>
    <col min="2" max="2" width="1.5703125" style="177" customWidth="1"/>
    <col min="3" max="3" width="32.28515625" style="140" customWidth="1"/>
    <col min="4" max="4" width="1.5703125" style="140" customWidth="1"/>
    <col min="5" max="5" width="13.5703125" style="140" customWidth="1"/>
    <col min="6" max="6" width="13.28515625" style="140" customWidth="1"/>
    <col min="7" max="8" width="13.5703125" style="140" customWidth="1"/>
    <col min="9" max="9" width="3.85546875" style="140" customWidth="1"/>
    <col min="10" max="255" width="9.140625" style="140"/>
    <col min="256" max="256" width="16.140625" style="140" customWidth="1"/>
    <col min="257" max="257" width="1.5703125" style="140" customWidth="1"/>
    <col min="258" max="258" width="21.140625" style="140" customWidth="1"/>
    <col min="259" max="259" width="1.5703125" style="140" customWidth="1"/>
    <col min="260" max="264" width="13.5703125" style="140" customWidth="1"/>
    <col min="265" max="265" width="2.5703125" style="140" customWidth="1"/>
    <col min="266" max="511" width="9.140625" style="140"/>
    <col min="512" max="512" width="16.140625" style="140" customWidth="1"/>
    <col min="513" max="513" width="1.5703125" style="140" customWidth="1"/>
    <col min="514" max="514" width="21.140625" style="140" customWidth="1"/>
    <col min="515" max="515" width="1.5703125" style="140" customWidth="1"/>
    <col min="516" max="520" width="13.5703125" style="140" customWidth="1"/>
    <col min="521" max="521" width="2.5703125" style="140" customWidth="1"/>
    <col min="522" max="767" width="9.140625" style="140"/>
    <col min="768" max="768" width="16.140625" style="140" customWidth="1"/>
    <col min="769" max="769" width="1.5703125" style="140" customWidth="1"/>
    <col min="770" max="770" width="21.140625" style="140" customWidth="1"/>
    <col min="771" max="771" width="1.5703125" style="140" customWidth="1"/>
    <col min="772" max="776" width="13.5703125" style="140" customWidth="1"/>
    <col min="777" max="777" width="2.5703125" style="140" customWidth="1"/>
    <col min="778" max="1023" width="9.140625" style="140"/>
    <col min="1024" max="1024" width="16.140625" style="140" customWidth="1"/>
    <col min="1025" max="1025" width="1.5703125" style="140" customWidth="1"/>
    <col min="1026" max="1026" width="21.140625" style="140" customWidth="1"/>
    <col min="1027" max="1027" width="1.5703125" style="140" customWidth="1"/>
    <col min="1028" max="1032" width="13.5703125" style="140" customWidth="1"/>
    <col min="1033" max="1033" width="2.5703125" style="140" customWidth="1"/>
    <col min="1034" max="1279" width="9.140625" style="140"/>
    <col min="1280" max="1280" width="16.140625" style="140" customWidth="1"/>
    <col min="1281" max="1281" width="1.5703125" style="140" customWidth="1"/>
    <col min="1282" max="1282" width="21.140625" style="140" customWidth="1"/>
    <col min="1283" max="1283" width="1.5703125" style="140" customWidth="1"/>
    <col min="1284" max="1288" width="13.5703125" style="140" customWidth="1"/>
    <col min="1289" max="1289" width="2.5703125" style="140" customWidth="1"/>
    <col min="1290" max="1535" width="9.140625" style="140"/>
    <col min="1536" max="1536" width="16.140625" style="140" customWidth="1"/>
    <col min="1537" max="1537" width="1.5703125" style="140" customWidth="1"/>
    <col min="1538" max="1538" width="21.140625" style="140" customWidth="1"/>
    <col min="1539" max="1539" width="1.5703125" style="140" customWidth="1"/>
    <col min="1540" max="1544" width="13.5703125" style="140" customWidth="1"/>
    <col min="1545" max="1545" width="2.5703125" style="140" customWidth="1"/>
    <col min="1546" max="1791" width="9.140625" style="140"/>
    <col min="1792" max="1792" width="16.140625" style="140" customWidth="1"/>
    <col min="1793" max="1793" width="1.5703125" style="140" customWidth="1"/>
    <col min="1794" max="1794" width="21.140625" style="140" customWidth="1"/>
    <col min="1795" max="1795" width="1.5703125" style="140" customWidth="1"/>
    <col min="1796" max="1800" width="13.5703125" style="140" customWidth="1"/>
    <col min="1801" max="1801" width="2.5703125" style="140" customWidth="1"/>
    <col min="1802" max="2047" width="9.140625" style="140"/>
    <col min="2048" max="2048" width="16.140625" style="140" customWidth="1"/>
    <col min="2049" max="2049" width="1.5703125" style="140" customWidth="1"/>
    <col min="2050" max="2050" width="21.140625" style="140" customWidth="1"/>
    <col min="2051" max="2051" width="1.5703125" style="140" customWidth="1"/>
    <col min="2052" max="2056" width="13.5703125" style="140" customWidth="1"/>
    <col min="2057" max="2057" width="2.5703125" style="140" customWidth="1"/>
    <col min="2058" max="2303" width="9.140625" style="140"/>
    <col min="2304" max="2304" width="16.140625" style="140" customWidth="1"/>
    <col min="2305" max="2305" width="1.5703125" style="140" customWidth="1"/>
    <col min="2306" max="2306" width="21.140625" style="140" customWidth="1"/>
    <col min="2307" max="2307" width="1.5703125" style="140" customWidth="1"/>
    <col min="2308" max="2312" width="13.5703125" style="140" customWidth="1"/>
    <col min="2313" max="2313" width="2.5703125" style="140" customWidth="1"/>
    <col min="2314" max="2559" width="9.140625" style="140"/>
    <col min="2560" max="2560" width="16.140625" style="140" customWidth="1"/>
    <col min="2561" max="2561" width="1.5703125" style="140" customWidth="1"/>
    <col min="2562" max="2562" width="21.140625" style="140" customWidth="1"/>
    <col min="2563" max="2563" width="1.5703125" style="140" customWidth="1"/>
    <col min="2564" max="2568" width="13.5703125" style="140" customWidth="1"/>
    <col min="2569" max="2569" width="2.5703125" style="140" customWidth="1"/>
    <col min="2570" max="2815" width="9.140625" style="140"/>
    <col min="2816" max="2816" width="16.140625" style="140" customWidth="1"/>
    <col min="2817" max="2817" width="1.5703125" style="140" customWidth="1"/>
    <col min="2818" max="2818" width="21.140625" style="140" customWidth="1"/>
    <col min="2819" max="2819" width="1.5703125" style="140" customWidth="1"/>
    <col min="2820" max="2824" width="13.5703125" style="140" customWidth="1"/>
    <col min="2825" max="2825" width="2.5703125" style="140" customWidth="1"/>
    <col min="2826" max="3071" width="9.140625" style="140"/>
    <col min="3072" max="3072" width="16.140625" style="140" customWidth="1"/>
    <col min="3073" max="3073" width="1.5703125" style="140" customWidth="1"/>
    <col min="3074" max="3074" width="21.140625" style="140" customWidth="1"/>
    <col min="3075" max="3075" width="1.5703125" style="140" customWidth="1"/>
    <col min="3076" max="3080" width="13.5703125" style="140" customWidth="1"/>
    <col min="3081" max="3081" width="2.5703125" style="140" customWidth="1"/>
    <col min="3082" max="3327" width="9.140625" style="140"/>
    <col min="3328" max="3328" width="16.140625" style="140" customWidth="1"/>
    <col min="3329" max="3329" width="1.5703125" style="140" customWidth="1"/>
    <col min="3330" max="3330" width="21.140625" style="140" customWidth="1"/>
    <col min="3331" max="3331" width="1.5703125" style="140" customWidth="1"/>
    <col min="3332" max="3336" width="13.5703125" style="140" customWidth="1"/>
    <col min="3337" max="3337" width="2.5703125" style="140" customWidth="1"/>
    <col min="3338" max="3583" width="9.140625" style="140"/>
    <col min="3584" max="3584" width="16.140625" style="140" customWidth="1"/>
    <col min="3585" max="3585" width="1.5703125" style="140" customWidth="1"/>
    <col min="3586" max="3586" width="21.140625" style="140" customWidth="1"/>
    <col min="3587" max="3587" width="1.5703125" style="140" customWidth="1"/>
    <col min="3588" max="3592" width="13.5703125" style="140" customWidth="1"/>
    <col min="3593" max="3593" width="2.5703125" style="140" customWidth="1"/>
    <col min="3594" max="3839" width="9.140625" style="140"/>
    <col min="3840" max="3840" width="16.140625" style="140" customWidth="1"/>
    <col min="3841" max="3841" width="1.5703125" style="140" customWidth="1"/>
    <col min="3842" max="3842" width="21.140625" style="140" customWidth="1"/>
    <col min="3843" max="3843" width="1.5703125" style="140" customWidth="1"/>
    <col min="3844" max="3848" width="13.5703125" style="140" customWidth="1"/>
    <col min="3849" max="3849" width="2.5703125" style="140" customWidth="1"/>
    <col min="3850" max="4095" width="9.140625" style="140"/>
    <col min="4096" max="4096" width="16.140625" style="140" customWidth="1"/>
    <col min="4097" max="4097" width="1.5703125" style="140" customWidth="1"/>
    <col min="4098" max="4098" width="21.140625" style="140" customWidth="1"/>
    <col min="4099" max="4099" width="1.5703125" style="140" customWidth="1"/>
    <col min="4100" max="4104" width="13.5703125" style="140" customWidth="1"/>
    <col min="4105" max="4105" width="2.5703125" style="140" customWidth="1"/>
    <col min="4106" max="4351" width="9.140625" style="140"/>
    <col min="4352" max="4352" width="16.140625" style="140" customWidth="1"/>
    <col min="4353" max="4353" width="1.5703125" style="140" customWidth="1"/>
    <col min="4354" max="4354" width="21.140625" style="140" customWidth="1"/>
    <col min="4355" max="4355" width="1.5703125" style="140" customWidth="1"/>
    <col min="4356" max="4360" width="13.5703125" style="140" customWidth="1"/>
    <col min="4361" max="4361" width="2.5703125" style="140" customWidth="1"/>
    <col min="4362" max="4607" width="9.140625" style="140"/>
    <col min="4608" max="4608" width="16.140625" style="140" customWidth="1"/>
    <col min="4609" max="4609" width="1.5703125" style="140" customWidth="1"/>
    <col min="4610" max="4610" width="21.140625" style="140" customWidth="1"/>
    <col min="4611" max="4611" width="1.5703125" style="140" customWidth="1"/>
    <col min="4612" max="4616" width="13.5703125" style="140" customWidth="1"/>
    <col min="4617" max="4617" width="2.5703125" style="140" customWidth="1"/>
    <col min="4618" max="4863" width="9.140625" style="140"/>
    <col min="4864" max="4864" width="16.140625" style="140" customWidth="1"/>
    <col min="4865" max="4865" width="1.5703125" style="140" customWidth="1"/>
    <col min="4866" max="4866" width="21.140625" style="140" customWidth="1"/>
    <col min="4867" max="4867" width="1.5703125" style="140" customWidth="1"/>
    <col min="4868" max="4872" width="13.5703125" style="140" customWidth="1"/>
    <col min="4873" max="4873" width="2.5703125" style="140" customWidth="1"/>
    <col min="4874" max="5119" width="9.140625" style="140"/>
    <col min="5120" max="5120" width="16.140625" style="140" customWidth="1"/>
    <col min="5121" max="5121" width="1.5703125" style="140" customWidth="1"/>
    <col min="5122" max="5122" width="21.140625" style="140" customWidth="1"/>
    <col min="5123" max="5123" width="1.5703125" style="140" customWidth="1"/>
    <col min="5124" max="5128" width="13.5703125" style="140" customWidth="1"/>
    <col min="5129" max="5129" width="2.5703125" style="140" customWidth="1"/>
    <col min="5130" max="5375" width="9.140625" style="140"/>
    <col min="5376" max="5376" width="16.140625" style="140" customWidth="1"/>
    <col min="5377" max="5377" width="1.5703125" style="140" customWidth="1"/>
    <col min="5378" max="5378" width="21.140625" style="140" customWidth="1"/>
    <col min="5379" max="5379" width="1.5703125" style="140" customWidth="1"/>
    <col min="5380" max="5384" width="13.5703125" style="140" customWidth="1"/>
    <col min="5385" max="5385" width="2.5703125" style="140" customWidth="1"/>
    <col min="5386" max="5631" width="9.140625" style="140"/>
    <col min="5632" max="5632" width="16.140625" style="140" customWidth="1"/>
    <col min="5633" max="5633" width="1.5703125" style="140" customWidth="1"/>
    <col min="5634" max="5634" width="21.140625" style="140" customWidth="1"/>
    <col min="5635" max="5635" width="1.5703125" style="140" customWidth="1"/>
    <col min="5636" max="5640" width="13.5703125" style="140" customWidth="1"/>
    <col min="5641" max="5641" width="2.5703125" style="140" customWidth="1"/>
    <col min="5642" max="5887" width="9.140625" style="140"/>
    <col min="5888" max="5888" width="16.140625" style="140" customWidth="1"/>
    <col min="5889" max="5889" width="1.5703125" style="140" customWidth="1"/>
    <col min="5890" max="5890" width="21.140625" style="140" customWidth="1"/>
    <col min="5891" max="5891" width="1.5703125" style="140" customWidth="1"/>
    <col min="5892" max="5896" width="13.5703125" style="140" customWidth="1"/>
    <col min="5897" max="5897" width="2.5703125" style="140" customWidth="1"/>
    <col min="5898" max="6143" width="9.140625" style="140"/>
    <col min="6144" max="6144" width="16.140625" style="140" customWidth="1"/>
    <col min="6145" max="6145" width="1.5703125" style="140" customWidth="1"/>
    <col min="6146" max="6146" width="21.140625" style="140" customWidth="1"/>
    <col min="6147" max="6147" width="1.5703125" style="140" customWidth="1"/>
    <col min="6148" max="6152" width="13.5703125" style="140" customWidth="1"/>
    <col min="6153" max="6153" width="2.5703125" style="140" customWidth="1"/>
    <col min="6154" max="6399" width="9.140625" style="140"/>
    <col min="6400" max="6400" width="16.140625" style="140" customWidth="1"/>
    <col min="6401" max="6401" width="1.5703125" style="140" customWidth="1"/>
    <col min="6402" max="6402" width="21.140625" style="140" customWidth="1"/>
    <col min="6403" max="6403" width="1.5703125" style="140" customWidth="1"/>
    <col min="6404" max="6408" width="13.5703125" style="140" customWidth="1"/>
    <col min="6409" max="6409" width="2.5703125" style="140" customWidth="1"/>
    <col min="6410" max="6655" width="9.140625" style="140"/>
    <col min="6656" max="6656" width="16.140625" style="140" customWidth="1"/>
    <col min="6657" max="6657" width="1.5703125" style="140" customWidth="1"/>
    <col min="6658" max="6658" width="21.140625" style="140" customWidth="1"/>
    <col min="6659" max="6659" width="1.5703125" style="140" customWidth="1"/>
    <col min="6660" max="6664" width="13.5703125" style="140" customWidth="1"/>
    <col min="6665" max="6665" width="2.5703125" style="140" customWidth="1"/>
    <col min="6666" max="6911" width="9.140625" style="140"/>
    <col min="6912" max="6912" width="16.140625" style="140" customWidth="1"/>
    <col min="6913" max="6913" width="1.5703125" style="140" customWidth="1"/>
    <col min="6914" max="6914" width="21.140625" style="140" customWidth="1"/>
    <col min="6915" max="6915" width="1.5703125" style="140" customWidth="1"/>
    <col min="6916" max="6920" width="13.5703125" style="140" customWidth="1"/>
    <col min="6921" max="6921" width="2.5703125" style="140" customWidth="1"/>
    <col min="6922" max="7167" width="9.140625" style="140"/>
    <col min="7168" max="7168" width="16.140625" style="140" customWidth="1"/>
    <col min="7169" max="7169" width="1.5703125" style="140" customWidth="1"/>
    <col min="7170" max="7170" width="21.140625" style="140" customWidth="1"/>
    <col min="7171" max="7171" width="1.5703125" style="140" customWidth="1"/>
    <col min="7172" max="7176" width="13.5703125" style="140" customWidth="1"/>
    <col min="7177" max="7177" width="2.5703125" style="140" customWidth="1"/>
    <col min="7178" max="7423" width="9.140625" style="140"/>
    <col min="7424" max="7424" width="16.140625" style="140" customWidth="1"/>
    <col min="7425" max="7425" width="1.5703125" style="140" customWidth="1"/>
    <col min="7426" max="7426" width="21.140625" style="140" customWidth="1"/>
    <col min="7427" max="7427" width="1.5703125" style="140" customWidth="1"/>
    <col min="7428" max="7432" width="13.5703125" style="140" customWidth="1"/>
    <col min="7433" max="7433" width="2.5703125" style="140" customWidth="1"/>
    <col min="7434" max="7679" width="9.140625" style="140"/>
    <col min="7680" max="7680" width="16.140625" style="140" customWidth="1"/>
    <col min="7681" max="7681" width="1.5703125" style="140" customWidth="1"/>
    <col min="7682" max="7682" width="21.140625" style="140" customWidth="1"/>
    <col min="7683" max="7683" width="1.5703125" style="140" customWidth="1"/>
    <col min="7684" max="7688" width="13.5703125" style="140" customWidth="1"/>
    <col min="7689" max="7689" width="2.5703125" style="140" customWidth="1"/>
    <col min="7690" max="7935" width="9.140625" style="140"/>
    <col min="7936" max="7936" width="16.140625" style="140" customWidth="1"/>
    <col min="7937" max="7937" width="1.5703125" style="140" customWidth="1"/>
    <col min="7938" max="7938" width="21.140625" style="140" customWidth="1"/>
    <col min="7939" max="7939" width="1.5703125" style="140" customWidth="1"/>
    <col min="7940" max="7944" width="13.5703125" style="140" customWidth="1"/>
    <col min="7945" max="7945" width="2.5703125" style="140" customWidth="1"/>
    <col min="7946" max="8191" width="9.140625" style="140"/>
    <col min="8192" max="8192" width="16.140625" style="140" customWidth="1"/>
    <col min="8193" max="8193" width="1.5703125" style="140" customWidth="1"/>
    <col min="8194" max="8194" width="21.140625" style="140" customWidth="1"/>
    <col min="8195" max="8195" width="1.5703125" style="140" customWidth="1"/>
    <col min="8196" max="8200" width="13.5703125" style="140" customWidth="1"/>
    <col min="8201" max="8201" width="2.5703125" style="140" customWidth="1"/>
    <col min="8202" max="8447" width="9.140625" style="140"/>
    <col min="8448" max="8448" width="16.140625" style="140" customWidth="1"/>
    <col min="8449" max="8449" width="1.5703125" style="140" customWidth="1"/>
    <col min="8450" max="8450" width="21.140625" style="140" customWidth="1"/>
    <col min="8451" max="8451" width="1.5703125" style="140" customWidth="1"/>
    <col min="8452" max="8456" width="13.5703125" style="140" customWidth="1"/>
    <col min="8457" max="8457" width="2.5703125" style="140" customWidth="1"/>
    <col min="8458" max="8703" width="9.140625" style="140"/>
    <col min="8704" max="8704" width="16.140625" style="140" customWidth="1"/>
    <col min="8705" max="8705" width="1.5703125" style="140" customWidth="1"/>
    <col min="8706" max="8706" width="21.140625" style="140" customWidth="1"/>
    <col min="8707" max="8707" width="1.5703125" style="140" customWidth="1"/>
    <col min="8708" max="8712" width="13.5703125" style="140" customWidth="1"/>
    <col min="8713" max="8713" width="2.5703125" style="140" customWidth="1"/>
    <col min="8714" max="8959" width="9.140625" style="140"/>
    <col min="8960" max="8960" width="16.140625" style="140" customWidth="1"/>
    <col min="8961" max="8961" width="1.5703125" style="140" customWidth="1"/>
    <col min="8962" max="8962" width="21.140625" style="140" customWidth="1"/>
    <col min="8963" max="8963" width="1.5703125" style="140" customWidth="1"/>
    <col min="8964" max="8968" width="13.5703125" style="140" customWidth="1"/>
    <col min="8969" max="8969" width="2.5703125" style="140" customWidth="1"/>
    <col min="8970" max="9215" width="9.140625" style="140"/>
    <col min="9216" max="9216" width="16.140625" style="140" customWidth="1"/>
    <col min="9217" max="9217" width="1.5703125" style="140" customWidth="1"/>
    <col min="9218" max="9218" width="21.140625" style="140" customWidth="1"/>
    <col min="9219" max="9219" width="1.5703125" style="140" customWidth="1"/>
    <col min="9220" max="9224" width="13.5703125" style="140" customWidth="1"/>
    <col min="9225" max="9225" width="2.5703125" style="140" customWidth="1"/>
    <col min="9226" max="9471" width="9.140625" style="140"/>
    <col min="9472" max="9472" width="16.140625" style="140" customWidth="1"/>
    <col min="9473" max="9473" width="1.5703125" style="140" customWidth="1"/>
    <col min="9474" max="9474" width="21.140625" style="140" customWidth="1"/>
    <col min="9475" max="9475" width="1.5703125" style="140" customWidth="1"/>
    <col min="9476" max="9480" width="13.5703125" style="140" customWidth="1"/>
    <col min="9481" max="9481" width="2.5703125" style="140" customWidth="1"/>
    <col min="9482" max="9727" width="9.140625" style="140"/>
    <col min="9728" max="9728" width="16.140625" style="140" customWidth="1"/>
    <col min="9729" max="9729" width="1.5703125" style="140" customWidth="1"/>
    <col min="9730" max="9730" width="21.140625" style="140" customWidth="1"/>
    <col min="9731" max="9731" width="1.5703125" style="140" customWidth="1"/>
    <col min="9732" max="9736" width="13.5703125" style="140" customWidth="1"/>
    <col min="9737" max="9737" width="2.5703125" style="140" customWidth="1"/>
    <col min="9738" max="9983" width="9.140625" style="140"/>
    <col min="9984" max="9984" width="16.140625" style="140" customWidth="1"/>
    <col min="9985" max="9985" width="1.5703125" style="140" customWidth="1"/>
    <col min="9986" max="9986" width="21.140625" style="140" customWidth="1"/>
    <col min="9987" max="9987" width="1.5703125" style="140" customWidth="1"/>
    <col min="9988" max="9992" width="13.5703125" style="140" customWidth="1"/>
    <col min="9993" max="9993" width="2.5703125" style="140" customWidth="1"/>
    <col min="9994" max="10239" width="9.140625" style="140"/>
    <col min="10240" max="10240" width="16.140625" style="140" customWidth="1"/>
    <col min="10241" max="10241" width="1.5703125" style="140" customWidth="1"/>
    <col min="10242" max="10242" width="21.140625" style="140" customWidth="1"/>
    <col min="10243" max="10243" width="1.5703125" style="140" customWidth="1"/>
    <col min="10244" max="10248" width="13.5703125" style="140" customWidth="1"/>
    <col min="10249" max="10249" width="2.5703125" style="140" customWidth="1"/>
    <col min="10250" max="10495" width="9.140625" style="140"/>
    <col min="10496" max="10496" width="16.140625" style="140" customWidth="1"/>
    <col min="10497" max="10497" width="1.5703125" style="140" customWidth="1"/>
    <col min="10498" max="10498" width="21.140625" style="140" customWidth="1"/>
    <col min="10499" max="10499" width="1.5703125" style="140" customWidth="1"/>
    <col min="10500" max="10504" width="13.5703125" style="140" customWidth="1"/>
    <col min="10505" max="10505" width="2.5703125" style="140" customWidth="1"/>
    <col min="10506" max="10751" width="9.140625" style="140"/>
    <col min="10752" max="10752" width="16.140625" style="140" customWidth="1"/>
    <col min="10753" max="10753" width="1.5703125" style="140" customWidth="1"/>
    <col min="10754" max="10754" width="21.140625" style="140" customWidth="1"/>
    <col min="10755" max="10755" width="1.5703125" style="140" customWidth="1"/>
    <col min="10756" max="10760" width="13.5703125" style="140" customWidth="1"/>
    <col min="10761" max="10761" width="2.5703125" style="140" customWidth="1"/>
    <col min="10762" max="11007" width="9.140625" style="140"/>
    <col min="11008" max="11008" width="16.140625" style="140" customWidth="1"/>
    <col min="11009" max="11009" width="1.5703125" style="140" customWidth="1"/>
    <col min="11010" max="11010" width="21.140625" style="140" customWidth="1"/>
    <col min="11011" max="11011" width="1.5703125" style="140" customWidth="1"/>
    <col min="11012" max="11016" width="13.5703125" style="140" customWidth="1"/>
    <col min="11017" max="11017" width="2.5703125" style="140" customWidth="1"/>
    <col min="11018" max="11263" width="9.140625" style="140"/>
    <col min="11264" max="11264" width="16.140625" style="140" customWidth="1"/>
    <col min="11265" max="11265" width="1.5703125" style="140" customWidth="1"/>
    <col min="11266" max="11266" width="21.140625" style="140" customWidth="1"/>
    <col min="11267" max="11267" width="1.5703125" style="140" customWidth="1"/>
    <col min="11268" max="11272" width="13.5703125" style="140" customWidth="1"/>
    <col min="11273" max="11273" width="2.5703125" style="140" customWidth="1"/>
    <col min="11274" max="11519" width="9.140625" style="140"/>
    <col min="11520" max="11520" width="16.140625" style="140" customWidth="1"/>
    <col min="11521" max="11521" width="1.5703125" style="140" customWidth="1"/>
    <col min="11522" max="11522" width="21.140625" style="140" customWidth="1"/>
    <col min="11523" max="11523" width="1.5703125" style="140" customWidth="1"/>
    <col min="11524" max="11528" width="13.5703125" style="140" customWidth="1"/>
    <col min="11529" max="11529" width="2.5703125" style="140" customWidth="1"/>
    <col min="11530" max="11775" width="9.140625" style="140"/>
    <col min="11776" max="11776" width="16.140625" style="140" customWidth="1"/>
    <col min="11777" max="11777" width="1.5703125" style="140" customWidth="1"/>
    <col min="11778" max="11778" width="21.140625" style="140" customWidth="1"/>
    <col min="11779" max="11779" width="1.5703125" style="140" customWidth="1"/>
    <col min="11780" max="11784" width="13.5703125" style="140" customWidth="1"/>
    <col min="11785" max="11785" width="2.5703125" style="140" customWidth="1"/>
    <col min="11786" max="12031" width="9.140625" style="140"/>
    <col min="12032" max="12032" width="16.140625" style="140" customWidth="1"/>
    <col min="12033" max="12033" width="1.5703125" style="140" customWidth="1"/>
    <col min="12034" max="12034" width="21.140625" style="140" customWidth="1"/>
    <col min="12035" max="12035" width="1.5703125" style="140" customWidth="1"/>
    <col min="12036" max="12040" width="13.5703125" style="140" customWidth="1"/>
    <col min="12041" max="12041" width="2.5703125" style="140" customWidth="1"/>
    <col min="12042" max="12287" width="9.140625" style="140"/>
    <col min="12288" max="12288" width="16.140625" style="140" customWidth="1"/>
    <col min="12289" max="12289" width="1.5703125" style="140" customWidth="1"/>
    <col min="12290" max="12290" width="21.140625" style="140" customWidth="1"/>
    <col min="12291" max="12291" width="1.5703125" style="140" customWidth="1"/>
    <col min="12292" max="12296" width="13.5703125" style="140" customWidth="1"/>
    <col min="12297" max="12297" width="2.5703125" style="140" customWidth="1"/>
    <col min="12298" max="12543" width="9.140625" style="140"/>
    <col min="12544" max="12544" width="16.140625" style="140" customWidth="1"/>
    <col min="12545" max="12545" width="1.5703125" style="140" customWidth="1"/>
    <col min="12546" max="12546" width="21.140625" style="140" customWidth="1"/>
    <col min="12547" max="12547" width="1.5703125" style="140" customWidth="1"/>
    <col min="12548" max="12552" width="13.5703125" style="140" customWidth="1"/>
    <col min="12553" max="12553" width="2.5703125" style="140" customWidth="1"/>
    <col min="12554" max="12799" width="9.140625" style="140"/>
    <col min="12800" max="12800" width="16.140625" style="140" customWidth="1"/>
    <col min="12801" max="12801" width="1.5703125" style="140" customWidth="1"/>
    <col min="12802" max="12802" width="21.140625" style="140" customWidth="1"/>
    <col min="12803" max="12803" width="1.5703125" style="140" customWidth="1"/>
    <col min="12804" max="12808" width="13.5703125" style="140" customWidth="1"/>
    <col min="12809" max="12809" width="2.5703125" style="140" customWidth="1"/>
    <col min="12810" max="13055" width="9.140625" style="140"/>
    <col min="13056" max="13056" width="16.140625" style="140" customWidth="1"/>
    <col min="13057" max="13057" width="1.5703125" style="140" customWidth="1"/>
    <col min="13058" max="13058" width="21.140625" style="140" customWidth="1"/>
    <col min="13059" max="13059" width="1.5703125" style="140" customWidth="1"/>
    <col min="13060" max="13064" width="13.5703125" style="140" customWidth="1"/>
    <col min="13065" max="13065" width="2.5703125" style="140" customWidth="1"/>
    <col min="13066" max="13311" width="9.140625" style="140"/>
    <col min="13312" max="13312" width="16.140625" style="140" customWidth="1"/>
    <col min="13313" max="13313" width="1.5703125" style="140" customWidth="1"/>
    <col min="13314" max="13314" width="21.140625" style="140" customWidth="1"/>
    <col min="13315" max="13315" width="1.5703125" style="140" customWidth="1"/>
    <col min="13316" max="13320" width="13.5703125" style="140" customWidth="1"/>
    <col min="13321" max="13321" width="2.5703125" style="140" customWidth="1"/>
    <col min="13322" max="13567" width="9.140625" style="140"/>
    <col min="13568" max="13568" width="16.140625" style="140" customWidth="1"/>
    <col min="13569" max="13569" width="1.5703125" style="140" customWidth="1"/>
    <col min="13570" max="13570" width="21.140625" style="140" customWidth="1"/>
    <col min="13571" max="13571" width="1.5703125" style="140" customWidth="1"/>
    <col min="13572" max="13576" width="13.5703125" style="140" customWidth="1"/>
    <col min="13577" max="13577" width="2.5703125" style="140" customWidth="1"/>
    <col min="13578" max="13823" width="9.140625" style="140"/>
    <col min="13824" max="13824" width="16.140625" style="140" customWidth="1"/>
    <col min="13825" max="13825" width="1.5703125" style="140" customWidth="1"/>
    <col min="13826" max="13826" width="21.140625" style="140" customWidth="1"/>
    <col min="13827" max="13827" width="1.5703125" style="140" customWidth="1"/>
    <col min="13828" max="13832" width="13.5703125" style="140" customWidth="1"/>
    <col min="13833" max="13833" width="2.5703125" style="140" customWidth="1"/>
    <col min="13834" max="14079" width="9.140625" style="140"/>
    <col min="14080" max="14080" width="16.140625" style="140" customWidth="1"/>
    <col min="14081" max="14081" width="1.5703125" style="140" customWidth="1"/>
    <col min="14082" max="14082" width="21.140625" style="140" customWidth="1"/>
    <col min="14083" max="14083" width="1.5703125" style="140" customWidth="1"/>
    <col min="14084" max="14088" width="13.5703125" style="140" customWidth="1"/>
    <col min="14089" max="14089" width="2.5703125" style="140" customWidth="1"/>
    <col min="14090" max="14335" width="9.140625" style="140"/>
    <col min="14336" max="14336" width="16.140625" style="140" customWidth="1"/>
    <col min="14337" max="14337" width="1.5703125" style="140" customWidth="1"/>
    <col min="14338" max="14338" width="21.140625" style="140" customWidth="1"/>
    <col min="14339" max="14339" width="1.5703125" style="140" customWidth="1"/>
    <col min="14340" max="14344" width="13.5703125" style="140" customWidth="1"/>
    <col min="14345" max="14345" width="2.5703125" style="140" customWidth="1"/>
    <col min="14346" max="14591" width="9.140625" style="140"/>
    <col min="14592" max="14592" width="16.140625" style="140" customWidth="1"/>
    <col min="14593" max="14593" width="1.5703125" style="140" customWidth="1"/>
    <col min="14594" max="14594" width="21.140625" style="140" customWidth="1"/>
    <col min="14595" max="14595" width="1.5703125" style="140" customWidth="1"/>
    <col min="14596" max="14600" width="13.5703125" style="140" customWidth="1"/>
    <col min="14601" max="14601" width="2.5703125" style="140" customWidth="1"/>
    <col min="14602" max="14847" width="9.140625" style="140"/>
    <col min="14848" max="14848" width="16.140625" style="140" customWidth="1"/>
    <col min="14849" max="14849" width="1.5703125" style="140" customWidth="1"/>
    <col min="14850" max="14850" width="21.140625" style="140" customWidth="1"/>
    <col min="14851" max="14851" width="1.5703125" style="140" customWidth="1"/>
    <col min="14852" max="14856" width="13.5703125" style="140" customWidth="1"/>
    <col min="14857" max="14857" width="2.5703125" style="140" customWidth="1"/>
    <col min="14858" max="15103" width="9.140625" style="140"/>
    <col min="15104" max="15104" width="16.140625" style="140" customWidth="1"/>
    <col min="15105" max="15105" width="1.5703125" style="140" customWidth="1"/>
    <col min="15106" max="15106" width="21.140625" style="140" customWidth="1"/>
    <col min="15107" max="15107" width="1.5703125" style="140" customWidth="1"/>
    <col min="15108" max="15112" width="13.5703125" style="140" customWidth="1"/>
    <col min="15113" max="15113" width="2.5703125" style="140" customWidth="1"/>
    <col min="15114" max="15359" width="9.140625" style="140"/>
    <col min="15360" max="15360" width="16.140625" style="140" customWidth="1"/>
    <col min="15361" max="15361" width="1.5703125" style="140" customWidth="1"/>
    <col min="15362" max="15362" width="21.140625" style="140" customWidth="1"/>
    <col min="15363" max="15363" width="1.5703125" style="140" customWidth="1"/>
    <col min="15364" max="15368" width="13.5703125" style="140" customWidth="1"/>
    <col min="15369" max="15369" width="2.5703125" style="140" customWidth="1"/>
    <col min="15370" max="15615" width="9.140625" style="140"/>
    <col min="15616" max="15616" width="16.140625" style="140" customWidth="1"/>
    <col min="15617" max="15617" width="1.5703125" style="140" customWidth="1"/>
    <col min="15618" max="15618" width="21.140625" style="140" customWidth="1"/>
    <col min="15619" max="15619" width="1.5703125" style="140" customWidth="1"/>
    <col min="15620" max="15624" width="13.5703125" style="140" customWidth="1"/>
    <col min="15625" max="15625" width="2.5703125" style="140" customWidth="1"/>
    <col min="15626" max="15871" width="9.140625" style="140"/>
    <col min="15872" max="15872" width="16.140625" style="140" customWidth="1"/>
    <col min="15873" max="15873" width="1.5703125" style="140" customWidth="1"/>
    <col min="15874" max="15874" width="21.140625" style="140" customWidth="1"/>
    <col min="15875" max="15875" width="1.5703125" style="140" customWidth="1"/>
    <col min="15876" max="15880" width="13.5703125" style="140" customWidth="1"/>
    <col min="15881" max="15881" width="2.5703125" style="140" customWidth="1"/>
    <col min="15882" max="16127" width="9.140625" style="140"/>
    <col min="16128" max="16128" width="16.140625" style="140" customWidth="1"/>
    <col min="16129" max="16129" width="1.5703125" style="140" customWidth="1"/>
    <col min="16130" max="16130" width="21.140625" style="140" customWidth="1"/>
    <col min="16131" max="16131" width="1.5703125" style="140" customWidth="1"/>
    <col min="16132" max="16136" width="13.5703125" style="140" customWidth="1"/>
    <col min="16137" max="16137" width="2.5703125" style="140" customWidth="1"/>
    <col min="16138" max="16384" width="9.140625" style="140"/>
  </cols>
  <sheetData>
    <row r="1" spans="1:10" ht="23.25">
      <c r="A1" s="263"/>
      <c r="B1" s="139"/>
      <c r="C1" s="265" t="s">
        <v>122</v>
      </c>
      <c r="D1" s="265"/>
      <c r="E1" s="265"/>
      <c r="F1" s="265"/>
      <c r="G1" s="265"/>
      <c r="H1" s="265"/>
    </row>
    <row r="2" spans="1:10" ht="13.9" customHeight="1">
      <c r="A2" s="263"/>
      <c r="B2" s="139"/>
      <c r="C2" s="266" t="s">
        <v>175</v>
      </c>
      <c r="D2" s="267"/>
      <c r="E2" s="267"/>
      <c r="F2" s="267"/>
      <c r="G2" s="267"/>
      <c r="H2" s="267"/>
    </row>
    <row r="3" spans="1:10">
      <c r="A3" s="263"/>
      <c r="B3" s="139"/>
      <c r="C3" s="139"/>
      <c r="D3" s="139"/>
      <c r="E3" s="141"/>
      <c r="G3" s="142"/>
      <c r="H3" s="142"/>
    </row>
    <row r="4" spans="1:10" ht="3" customHeight="1" thickBot="1">
      <c r="A4" s="264"/>
      <c r="B4" s="143"/>
      <c r="C4" s="143"/>
      <c r="D4" s="143"/>
      <c r="E4" s="143"/>
      <c r="F4" s="144"/>
      <c r="G4" s="144"/>
      <c r="H4" s="144"/>
      <c r="I4" s="145"/>
    </row>
    <row r="5" spans="1:10" ht="3" customHeight="1">
      <c r="A5" s="146"/>
      <c r="B5" s="147"/>
      <c r="C5" s="139"/>
      <c r="D5" s="139"/>
      <c r="E5" s="139"/>
      <c r="F5" s="148"/>
      <c r="G5" s="148"/>
      <c r="H5" s="148"/>
      <c r="I5" s="145"/>
    </row>
    <row r="6" spans="1:10" s="139" customFormat="1" ht="16.5">
      <c r="A6" s="268" t="s">
        <v>176</v>
      </c>
      <c r="B6" s="149"/>
      <c r="C6" s="150" t="s">
        <v>177</v>
      </c>
      <c r="D6" s="151"/>
      <c r="E6" s="152"/>
      <c r="F6" s="151"/>
      <c r="G6" s="151"/>
      <c r="H6" s="152"/>
    </row>
    <row r="7" spans="1:10" s="139" customFormat="1" ht="23.25" customHeight="1">
      <c r="A7" s="268"/>
      <c r="B7" s="153"/>
      <c r="C7" s="154"/>
      <c r="D7" s="155"/>
      <c r="E7" s="156" t="s">
        <v>0</v>
      </c>
      <c r="F7" s="156" t="s">
        <v>4</v>
      </c>
      <c r="G7" s="156" t="s">
        <v>2</v>
      </c>
      <c r="H7" s="157" t="s">
        <v>1</v>
      </c>
    </row>
    <row r="8" spans="1:10" s="139" customFormat="1" ht="13.5" customHeight="1">
      <c r="A8" s="269" t="s">
        <v>178</v>
      </c>
      <c r="B8" s="153"/>
      <c r="C8" s="154" t="s">
        <v>179</v>
      </c>
      <c r="D8" s="158"/>
      <c r="E8" s="159" t="s">
        <v>20</v>
      </c>
      <c r="F8" s="159" t="s">
        <v>78</v>
      </c>
      <c r="G8" s="159" t="s">
        <v>78</v>
      </c>
      <c r="H8" s="159" t="s">
        <v>92</v>
      </c>
    </row>
    <row r="9" spans="1:10" ht="12.75" customHeight="1">
      <c r="A9" s="269"/>
      <c r="B9" s="160"/>
      <c r="C9" s="161"/>
      <c r="D9" s="161"/>
      <c r="E9" s="161"/>
      <c r="F9" s="161"/>
      <c r="G9" s="161"/>
      <c r="H9" s="161"/>
    </row>
    <row r="10" spans="1:10" ht="12.75" customHeight="1">
      <c r="A10" s="269"/>
      <c r="B10" s="160"/>
      <c r="C10" s="275" t="s">
        <v>51</v>
      </c>
      <c r="D10" s="275"/>
      <c r="E10" s="162"/>
      <c r="F10" s="162"/>
      <c r="G10" s="162"/>
      <c r="H10" s="162"/>
      <c r="I10" s="162"/>
      <c r="J10" s="162"/>
    </row>
    <row r="11" spans="1:10" ht="12.75" customHeight="1">
      <c r="A11" s="269"/>
      <c r="B11" s="160"/>
      <c r="C11" s="163" t="s">
        <v>40</v>
      </c>
      <c r="D11" s="164"/>
      <c r="E11" s="164"/>
      <c r="F11" s="164"/>
      <c r="G11" s="164"/>
      <c r="H11" s="164"/>
      <c r="I11" s="164"/>
      <c r="J11" s="164"/>
    </row>
    <row r="12" spans="1:10" ht="12.75" customHeight="1">
      <c r="A12" s="269"/>
      <c r="B12" s="160"/>
      <c r="C12" s="162" t="s">
        <v>41</v>
      </c>
      <c r="D12" s="165"/>
      <c r="E12" s="162"/>
      <c r="F12" s="165">
        <v>200000</v>
      </c>
      <c r="G12" s="165">
        <v>200000</v>
      </c>
      <c r="H12" s="165">
        <v>200000</v>
      </c>
      <c r="I12" s="162"/>
    </row>
    <row r="13" spans="1:10" ht="12.75" customHeight="1">
      <c r="A13" s="269"/>
      <c r="B13" s="160"/>
      <c r="C13" s="162" t="s">
        <v>180</v>
      </c>
      <c r="D13" s="166"/>
      <c r="E13" s="166"/>
      <c r="F13" s="166">
        <v>71750</v>
      </c>
      <c r="G13" s="166">
        <v>76875</v>
      </c>
      <c r="H13" s="166">
        <v>78797</v>
      </c>
      <c r="I13" s="166"/>
    </row>
    <row r="14" spans="1:10" ht="12.75" customHeight="1">
      <c r="A14" s="269"/>
      <c r="B14" s="160"/>
      <c r="C14" s="162" t="s">
        <v>181</v>
      </c>
      <c r="D14" s="166"/>
      <c r="E14" s="166"/>
      <c r="F14" s="166">
        <v>97375</v>
      </c>
      <c r="G14" s="166">
        <v>97375</v>
      </c>
      <c r="H14" s="166">
        <v>99809</v>
      </c>
      <c r="I14" s="166"/>
    </row>
    <row r="15" spans="1:10" ht="12.75" customHeight="1">
      <c r="A15" s="269"/>
      <c r="B15" s="160"/>
      <c r="C15" s="162" t="s">
        <v>182</v>
      </c>
      <c r="D15" s="166"/>
      <c r="E15" s="166"/>
      <c r="F15" s="167">
        <v>30000</v>
      </c>
      <c r="G15" s="167">
        <v>28750</v>
      </c>
      <c r="H15" s="167">
        <v>120000</v>
      </c>
      <c r="I15" s="166"/>
    </row>
    <row r="16" spans="1:10" ht="12.75" customHeight="1">
      <c r="A16" s="269"/>
      <c r="B16" s="160"/>
      <c r="C16" s="160"/>
      <c r="D16" s="160"/>
      <c r="E16" s="166"/>
      <c r="F16" s="166"/>
      <c r="G16" s="166"/>
      <c r="H16" s="166"/>
      <c r="I16" s="166"/>
    </row>
    <row r="17" spans="1:9" ht="12.75" customHeight="1">
      <c r="A17" s="269"/>
      <c r="B17" s="160"/>
      <c r="C17" s="162"/>
      <c r="D17" s="160"/>
      <c r="E17" s="166"/>
      <c r="F17" s="166"/>
      <c r="G17" s="166"/>
      <c r="H17" s="166"/>
      <c r="I17" s="166"/>
    </row>
    <row r="18" spans="1:9" ht="12.75" customHeight="1">
      <c r="A18" s="269"/>
      <c r="B18" s="160"/>
      <c r="C18" s="163" t="s">
        <v>42</v>
      </c>
      <c r="D18" s="160"/>
      <c r="E18" s="166"/>
      <c r="F18" s="166">
        <f>SUM(F12:F17)</f>
        <v>399125</v>
      </c>
      <c r="G18" s="166">
        <f>SUM(G12:G17)</f>
        <v>403000</v>
      </c>
      <c r="H18" s="166">
        <f>SUM(H12:H17)</f>
        <v>498606</v>
      </c>
      <c r="I18" s="166"/>
    </row>
    <row r="19" spans="1:9" ht="12.75" customHeight="1">
      <c r="A19" s="269"/>
      <c r="B19" s="160"/>
      <c r="C19" s="162"/>
      <c r="D19" s="165"/>
      <c r="E19" s="162"/>
      <c r="F19" s="165"/>
      <c r="G19" s="165"/>
      <c r="H19" s="165"/>
      <c r="I19" s="162"/>
    </row>
    <row r="20" spans="1:9" ht="12.75" customHeight="1">
      <c r="A20" s="269"/>
      <c r="B20" s="160"/>
      <c r="C20" s="163" t="s">
        <v>43</v>
      </c>
      <c r="D20" s="164"/>
      <c r="E20" s="164"/>
      <c r="F20" s="164"/>
      <c r="G20" s="164"/>
      <c r="H20" s="164"/>
      <c r="I20" s="164"/>
    </row>
    <row r="21" spans="1:9" ht="12.75" customHeight="1">
      <c r="A21" s="269"/>
      <c r="B21" s="160"/>
      <c r="C21" s="162" t="s">
        <v>183</v>
      </c>
      <c r="D21" s="166"/>
      <c r="E21" s="166"/>
      <c r="F21" s="166">
        <v>50188</v>
      </c>
      <c r="G21" s="166">
        <v>51438</v>
      </c>
      <c r="H21" s="166">
        <v>52724</v>
      </c>
      <c r="I21" s="166"/>
    </row>
    <row r="22" spans="1:9" ht="12.75" customHeight="1">
      <c r="A22" s="269"/>
      <c r="B22" s="168"/>
      <c r="C22" s="162" t="s">
        <v>184</v>
      </c>
      <c r="D22" s="166"/>
      <c r="E22" s="166"/>
      <c r="F22" s="166">
        <v>16250</v>
      </c>
      <c r="G22" s="166">
        <v>0</v>
      </c>
      <c r="H22" s="166">
        <v>65000</v>
      </c>
      <c r="I22" s="166"/>
    </row>
    <row r="23" spans="1:9" ht="12.75" customHeight="1">
      <c r="A23" s="269"/>
      <c r="B23" s="168"/>
      <c r="C23" s="162" t="s">
        <v>185</v>
      </c>
      <c r="D23" s="166"/>
      <c r="E23" s="166"/>
      <c r="F23" s="166">
        <v>0</v>
      </c>
      <c r="G23" s="166">
        <v>0</v>
      </c>
      <c r="H23" s="166">
        <v>50000</v>
      </c>
      <c r="I23" s="166"/>
    </row>
    <row r="24" spans="1:9" ht="12.75" customHeight="1">
      <c r="A24" s="269"/>
      <c r="B24" s="168"/>
      <c r="C24" s="162" t="s">
        <v>93</v>
      </c>
      <c r="D24" s="160"/>
      <c r="E24" s="166"/>
      <c r="F24" s="167">
        <v>9000</v>
      </c>
      <c r="G24" s="167">
        <v>0</v>
      </c>
      <c r="H24" s="167">
        <v>36000</v>
      </c>
      <c r="I24" s="166"/>
    </row>
    <row r="25" spans="1:9" ht="12.75" customHeight="1">
      <c r="A25" s="169"/>
      <c r="B25" s="168"/>
      <c r="C25" s="163" t="s">
        <v>44</v>
      </c>
      <c r="D25" s="160"/>
      <c r="E25" s="166"/>
      <c r="F25" s="166">
        <f>SUM(F21:F24)</f>
        <v>75438</v>
      </c>
      <c r="G25" s="166">
        <f>SUM(G21:G24)</f>
        <v>51438</v>
      </c>
      <c r="H25" s="166">
        <f>SUM(H21:H24)</f>
        <v>203724</v>
      </c>
      <c r="I25" s="166"/>
    </row>
    <row r="26" spans="1:9" ht="18.75" customHeight="1">
      <c r="A26" s="170" t="s">
        <v>186</v>
      </c>
      <c r="B26" s="168"/>
      <c r="C26" s="162"/>
      <c r="D26" s="166"/>
      <c r="E26" s="166"/>
      <c r="F26" s="166"/>
      <c r="G26" s="166"/>
      <c r="H26" s="166"/>
      <c r="I26" s="166"/>
    </row>
    <row r="27" spans="1:9" ht="15" customHeight="1">
      <c r="A27" s="270" t="s">
        <v>187</v>
      </c>
      <c r="B27" s="168"/>
      <c r="C27" s="162" t="s">
        <v>45</v>
      </c>
      <c r="D27" s="166"/>
      <c r="E27" s="166"/>
      <c r="F27" s="166">
        <v>60000</v>
      </c>
      <c r="G27" s="166">
        <v>26700</v>
      </c>
      <c r="H27" s="166">
        <v>45000</v>
      </c>
      <c r="I27" s="166"/>
    </row>
    <row r="28" spans="1:9" ht="15" customHeight="1">
      <c r="A28" s="270"/>
      <c r="B28" s="168"/>
      <c r="C28" s="162"/>
      <c r="D28" s="166"/>
      <c r="E28" s="166"/>
      <c r="F28" s="166"/>
      <c r="G28" s="166"/>
      <c r="H28" s="166"/>
      <c r="I28" s="166"/>
    </row>
    <row r="29" spans="1:9" ht="15" customHeight="1">
      <c r="A29" s="270"/>
      <c r="B29" s="168"/>
      <c r="C29" s="163" t="s">
        <v>46</v>
      </c>
      <c r="D29" s="166"/>
      <c r="E29" s="166"/>
      <c r="F29" s="166"/>
      <c r="G29" s="166"/>
      <c r="H29" s="166"/>
      <c r="I29" s="166"/>
    </row>
    <row r="30" spans="1:9" ht="15" customHeight="1">
      <c r="A30" s="270"/>
      <c r="B30" s="168"/>
      <c r="C30" s="162" t="s">
        <v>8</v>
      </c>
      <c r="D30" s="166"/>
      <c r="E30" s="166"/>
      <c r="F30" s="166">
        <v>7500</v>
      </c>
      <c r="G30" s="166">
        <v>5000</v>
      </c>
      <c r="H30" s="166">
        <v>18000</v>
      </c>
      <c r="I30" s="166"/>
    </row>
    <row r="31" spans="1:9" ht="15" customHeight="1">
      <c r="A31" s="270"/>
      <c r="B31" s="168"/>
      <c r="C31" s="162" t="s">
        <v>9</v>
      </c>
      <c r="D31" s="166"/>
      <c r="E31" s="166"/>
      <c r="F31" s="166">
        <v>30000</v>
      </c>
      <c r="G31" s="166">
        <v>24600</v>
      </c>
      <c r="H31" s="166">
        <v>44400</v>
      </c>
      <c r="I31" s="166"/>
    </row>
    <row r="32" spans="1:9" ht="15" customHeight="1">
      <c r="A32" s="270"/>
      <c r="B32" s="168"/>
      <c r="C32" s="162" t="s">
        <v>10</v>
      </c>
      <c r="D32" s="160"/>
      <c r="E32" s="166"/>
      <c r="F32" s="167">
        <v>6000</v>
      </c>
      <c r="G32" s="167">
        <v>8100</v>
      </c>
      <c r="H32" s="167">
        <v>9900</v>
      </c>
      <c r="I32" s="166"/>
    </row>
    <row r="33" spans="1:9" ht="15" customHeight="1">
      <c r="A33" s="270"/>
      <c r="B33" s="168"/>
      <c r="C33" s="163" t="s">
        <v>47</v>
      </c>
      <c r="D33" s="160"/>
      <c r="E33" s="166"/>
      <c r="F33" s="166">
        <f>SUM(F30:F32)</f>
        <v>43500</v>
      </c>
      <c r="G33" s="166">
        <f>SUM(G30:G32)</f>
        <v>37700</v>
      </c>
      <c r="H33" s="166">
        <f>SUM(H30:H32)</f>
        <v>72300</v>
      </c>
      <c r="I33" s="166"/>
    </row>
    <row r="34" spans="1:9" ht="15" customHeight="1">
      <c r="A34" s="270"/>
      <c r="B34" s="168"/>
      <c r="C34" s="163"/>
      <c r="D34" s="166"/>
      <c r="E34" s="166"/>
      <c r="F34" s="166"/>
      <c r="G34" s="166"/>
      <c r="H34" s="166"/>
      <c r="I34" s="166"/>
    </row>
    <row r="35" spans="1:9" ht="15" customHeight="1">
      <c r="A35" s="171"/>
      <c r="B35" s="168"/>
      <c r="C35" s="163" t="s">
        <v>48</v>
      </c>
      <c r="D35" s="166"/>
      <c r="E35" s="166"/>
      <c r="F35" s="166">
        <f>SUM(F18,F25,F27,F33)</f>
        <v>578063</v>
      </c>
      <c r="G35" s="166">
        <f>SUM(G18,G25,G27,G33)</f>
        <v>518838</v>
      </c>
      <c r="H35" s="166">
        <f>SUM(H18,H25,H27,H33)</f>
        <v>819630</v>
      </c>
      <c r="I35" s="166"/>
    </row>
    <row r="36" spans="1:9" ht="15" customHeight="1">
      <c r="A36" s="171"/>
      <c r="B36" s="168"/>
      <c r="C36" s="163"/>
      <c r="D36" s="166"/>
      <c r="E36" s="166"/>
      <c r="F36" s="166"/>
      <c r="G36" s="166"/>
      <c r="H36" s="166"/>
      <c r="I36" s="166"/>
    </row>
    <row r="37" spans="1:9" ht="15" customHeight="1">
      <c r="A37" s="171"/>
      <c r="B37" s="168"/>
      <c r="C37" s="162" t="s">
        <v>50</v>
      </c>
      <c r="D37" s="166"/>
      <c r="E37" s="166"/>
      <c r="F37" s="166">
        <v>102213</v>
      </c>
      <c r="G37" s="166">
        <v>103768</v>
      </c>
      <c r="H37" s="166">
        <f>+H35*0.2</f>
        <v>163926</v>
      </c>
      <c r="I37" s="166"/>
    </row>
    <row r="38" spans="1:9" ht="15" customHeight="1">
      <c r="A38" s="172"/>
      <c r="B38" s="168"/>
      <c r="C38" s="162"/>
      <c r="D38" s="166"/>
      <c r="E38" s="166"/>
      <c r="F38" s="166"/>
      <c r="G38" s="166"/>
      <c r="H38" s="166"/>
      <c r="I38" s="166"/>
    </row>
    <row r="39" spans="1:9" ht="15" customHeight="1">
      <c r="A39" s="172"/>
      <c r="B39" s="168"/>
      <c r="C39" s="162" t="s">
        <v>49</v>
      </c>
      <c r="D39" s="160"/>
      <c r="E39" s="167"/>
      <c r="F39" s="167">
        <v>8460</v>
      </c>
      <c r="G39" s="167">
        <v>8100</v>
      </c>
      <c r="H39" s="167">
        <v>17500</v>
      </c>
      <c r="I39" s="166"/>
    </row>
    <row r="40" spans="1:9" ht="15" customHeight="1">
      <c r="A40" s="172"/>
      <c r="B40" s="168"/>
      <c r="C40" s="163" t="s">
        <v>173</v>
      </c>
      <c r="D40" s="160"/>
      <c r="E40" s="166">
        <v>506020</v>
      </c>
      <c r="F40" s="166">
        <f>SUM(F35:F39)</f>
        <v>688736</v>
      </c>
      <c r="G40" s="166">
        <f>SUM(G35:G39)</f>
        <v>630706</v>
      </c>
      <c r="H40" s="166">
        <f>SUM(H35:H39)</f>
        <v>1001056</v>
      </c>
      <c r="I40" s="166"/>
    </row>
    <row r="41" spans="1:9" ht="15" customHeight="1">
      <c r="A41" s="172"/>
      <c r="B41" s="168"/>
      <c r="C41" s="173"/>
      <c r="D41" s="162"/>
      <c r="E41" s="162"/>
      <c r="F41" s="174"/>
      <c r="G41" s="162"/>
      <c r="H41" s="162"/>
      <c r="I41" s="162"/>
    </row>
    <row r="42" spans="1:9" ht="15" customHeight="1">
      <c r="A42" s="172"/>
      <c r="B42" s="168"/>
      <c r="C42" s="164"/>
      <c r="D42" s="162"/>
      <c r="E42" s="162"/>
      <c r="F42" s="174"/>
      <c r="G42" s="162"/>
      <c r="H42" s="162"/>
      <c r="I42" s="162"/>
    </row>
    <row r="43" spans="1:9" ht="15" customHeight="1">
      <c r="A43" s="172"/>
      <c r="B43" s="168"/>
      <c r="C43" s="175" t="s">
        <v>52</v>
      </c>
      <c r="D43" s="176"/>
      <c r="E43" s="162"/>
      <c r="F43" s="174"/>
      <c r="G43" s="162"/>
      <c r="H43" s="162"/>
      <c r="I43" s="162"/>
    </row>
    <row r="44" spans="1:9" ht="12.75" customHeight="1">
      <c r="A44" s="172"/>
      <c r="B44" s="168"/>
      <c r="C44" s="162" t="s">
        <v>11</v>
      </c>
      <c r="D44" s="160"/>
      <c r="E44" s="167">
        <v>3768</v>
      </c>
      <c r="F44" s="167">
        <v>10000</v>
      </c>
      <c r="G44" s="167">
        <v>10000</v>
      </c>
      <c r="H44" s="167">
        <v>16000</v>
      </c>
      <c r="I44" s="166"/>
    </row>
    <row r="45" spans="1:9" ht="17.25" customHeight="1">
      <c r="A45" s="172"/>
      <c r="C45" s="162"/>
      <c r="D45" s="160"/>
      <c r="E45" s="166">
        <f>SUM(E44)</f>
        <v>3768</v>
      </c>
      <c r="F45" s="166">
        <f>SUM(F44)</f>
        <v>10000</v>
      </c>
      <c r="G45" s="166">
        <f>SUM(G44)</f>
        <v>10000</v>
      </c>
      <c r="H45" s="166">
        <f>SUM(H44)</f>
        <v>16000</v>
      </c>
      <c r="I45" s="166"/>
    </row>
    <row r="46" spans="1:9" ht="14.25" customHeight="1">
      <c r="A46" s="172"/>
      <c r="C46" s="178" t="s">
        <v>53</v>
      </c>
      <c r="D46" s="162"/>
      <c r="E46" s="162"/>
      <c r="F46" s="174"/>
      <c r="G46" s="162"/>
      <c r="H46" s="162"/>
      <c r="I46" s="162"/>
    </row>
    <row r="47" spans="1:9" ht="15" customHeight="1">
      <c r="A47" s="172"/>
      <c r="B47" s="179"/>
      <c r="C47" s="162" t="s">
        <v>188</v>
      </c>
      <c r="D47" s="166"/>
      <c r="E47" s="166">
        <v>40938</v>
      </c>
      <c r="F47" s="166">
        <v>50200</v>
      </c>
      <c r="G47" s="166">
        <v>42000</v>
      </c>
      <c r="H47" s="166">
        <v>45000</v>
      </c>
      <c r="I47" s="166"/>
    </row>
    <row r="48" spans="1:9" ht="20.25" customHeight="1">
      <c r="A48" s="172"/>
      <c r="B48" s="179"/>
      <c r="C48" s="180" t="s">
        <v>189</v>
      </c>
      <c r="D48" s="166"/>
      <c r="E48" s="166">
        <v>30622</v>
      </c>
      <c r="F48" s="166">
        <v>25000</v>
      </c>
      <c r="G48" s="166">
        <v>33000</v>
      </c>
      <c r="H48" s="166">
        <v>28000</v>
      </c>
      <c r="I48" s="166"/>
    </row>
    <row r="49" spans="1:9" ht="15" customHeight="1">
      <c r="A49" s="172"/>
      <c r="B49" s="179"/>
      <c r="C49" s="162" t="s">
        <v>56</v>
      </c>
      <c r="D49" s="166"/>
      <c r="E49" s="166">
        <v>800</v>
      </c>
      <c r="F49" s="166">
        <v>640</v>
      </c>
      <c r="G49" s="166">
        <v>800</v>
      </c>
      <c r="H49" s="166">
        <v>800</v>
      </c>
      <c r="I49" s="166"/>
    </row>
    <row r="50" spans="1:9" s="182" customFormat="1" ht="12.75" customHeight="1">
      <c r="A50" s="172"/>
      <c r="B50" s="181"/>
      <c r="C50" s="162" t="s">
        <v>57</v>
      </c>
      <c r="D50" s="166"/>
      <c r="E50" s="166">
        <v>600</v>
      </c>
      <c r="F50" s="166">
        <v>800</v>
      </c>
      <c r="G50" s="166">
        <v>800</v>
      </c>
      <c r="H50" s="166">
        <v>800</v>
      </c>
      <c r="I50" s="166"/>
    </row>
    <row r="51" spans="1:9" s="182" customFormat="1" ht="12.75" customHeight="1">
      <c r="A51" s="172"/>
      <c r="B51" s="181"/>
      <c r="C51" s="162" t="s">
        <v>96</v>
      </c>
      <c r="D51" s="166"/>
      <c r="E51" s="166">
        <v>0</v>
      </c>
      <c r="F51" s="166">
        <v>0</v>
      </c>
      <c r="G51" s="166">
        <v>5000</v>
      </c>
      <c r="H51" s="166">
        <v>5000</v>
      </c>
      <c r="I51" s="166"/>
    </row>
    <row r="52" spans="1:9" ht="12.75" customHeight="1">
      <c r="A52" s="172"/>
      <c r="B52" s="179"/>
      <c r="C52" s="162" t="s">
        <v>54</v>
      </c>
      <c r="D52" s="166"/>
      <c r="E52" s="166">
        <v>100</v>
      </c>
      <c r="F52" s="166">
        <v>16000</v>
      </c>
      <c r="G52" s="166">
        <v>3000</v>
      </c>
      <c r="H52" s="166">
        <v>10000</v>
      </c>
      <c r="I52" s="166"/>
    </row>
    <row r="53" spans="1:9" ht="12.75" customHeight="1">
      <c r="A53" s="172"/>
      <c r="B53" s="179"/>
      <c r="C53" s="162" t="s">
        <v>55</v>
      </c>
      <c r="D53" s="166"/>
      <c r="E53" s="166">
        <v>18296</v>
      </c>
      <c r="F53" s="166">
        <v>17000</v>
      </c>
      <c r="G53" s="166">
        <v>20000</v>
      </c>
      <c r="H53" s="166">
        <v>30000</v>
      </c>
      <c r="I53" s="166"/>
    </row>
    <row r="54" spans="1:9" ht="12.75" customHeight="1">
      <c r="A54" s="172"/>
      <c r="B54" s="179"/>
      <c r="C54" s="162" t="s">
        <v>14</v>
      </c>
      <c r="D54" s="166"/>
      <c r="E54" s="166">
        <v>0</v>
      </c>
      <c r="F54" s="166">
        <v>7000</v>
      </c>
      <c r="G54" s="166">
        <v>0</v>
      </c>
      <c r="H54" s="166">
        <v>5000</v>
      </c>
      <c r="I54" s="166"/>
    </row>
    <row r="55" spans="1:9" ht="12.75" customHeight="1">
      <c r="A55" s="172"/>
      <c r="B55" s="179"/>
      <c r="C55" s="162" t="s">
        <v>94</v>
      </c>
      <c r="D55" s="166"/>
      <c r="E55" s="166">
        <v>3676</v>
      </c>
      <c r="F55" s="166">
        <v>0</v>
      </c>
      <c r="G55" s="166">
        <v>11000</v>
      </c>
      <c r="H55" s="166">
        <v>15000</v>
      </c>
      <c r="I55" s="166"/>
    </row>
    <row r="56" spans="1:9" ht="12.75" customHeight="1">
      <c r="A56" s="172"/>
      <c r="B56" s="179"/>
      <c r="C56" s="162" t="s">
        <v>16</v>
      </c>
      <c r="D56" s="166"/>
      <c r="E56" s="166">
        <v>881</v>
      </c>
      <c r="F56" s="166">
        <v>1200</v>
      </c>
      <c r="G56" s="166">
        <v>11000</v>
      </c>
      <c r="H56" s="166">
        <v>15000</v>
      </c>
      <c r="I56" s="166"/>
    </row>
    <row r="57" spans="1:9" ht="12.75" customHeight="1">
      <c r="A57" s="172"/>
      <c r="B57" s="179"/>
      <c r="C57" s="162" t="s">
        <v>17</v>
      </c>
      <c r="D57" s="166"/>
      <c r="E57" s="166">
        <v>0</v>
      </c>
      <c r="F57" s="166">
        <v>2000</v>
      </c>
      <c r="G57" s="166">
        <v>3200</v>
      </c>
      <c r="H57" s="166">
        <v>3500</v>
      </c>
      <c r="I57" s="166"/>
    </row>
    <row r="58" spans="1:9">
      <c r="A58" s="172"/>
      <c r="B58" s="179"/>
      <c r="C58" s="162" t="s">
        <v>59</v>
      </c>
      <c r="D58" s="166"/>
      <c r="E58" s="166">
        <v>16032</v>
      </c>
      <c r="F58" s="166">
        <v>20000</v>
      </c>
      <c r="G58" s="166">
        <v>33000</v>
      </c>
      <c r="H58" s="166">
        <v>30000</v>
      </c>
      <c r="I58" s="166"/>
    </row>
    <row r="59" spans="1:9">
      <c r="A59" s="172"/>
      <c r="B59" s="179"/>
      <c r="C59" s="162" t="s">
        <v>58</v>
      </c>
      <c r="D59" s="166"/>
      <c r="E59" s="166">
        <v>10625</v>
      </c>
      <c r="F59" s="166">
        <v>10900</v>
      </c>
      <c r="G59" s="166">
        <v>10900</v>
      </c>
      <c r="H59" s="166">
        <v>10900</v>
      </c>
      <c r="I59" s="166"/>
    </row>
    <row r="60" spans="1:9">
      <c r="A60" s="172"/>
      <c r="B60" s="179"/>
      <c r="C60" s="162" t="s">
        <v>190</v>
      </c>
      <c r="D60" s="166"/>
      <c r="E60" s="166">
        <v>0</v>
      </c>
      <c r="F60" s="166">
        <v>0</v>
      </c>
      <c r="G60" s="166">
        <v>3500</v>
      </c>
      <c r="H60" s="166">
        <v>5000</v>
      </c>
      <c r="I60" s="166"/>
    </row>
    <row r="61" spans="1:9">
      <c r="A61" s="172"/>
      <c r="B61" s="179"/>
      <c r="C61" s="162" t="s">
        <v>95</v>
      </c>
      <c r="D61" s="166"/>
      <c r="E61" s="166">
        <v>766</v>
      </c>
      <c r="F61" s="166">
        <v>0</v>
      </c>
      <c r="G61" s="166">
        <v>750</v>
      </c>
      <c r="H61" s="166">
        <v>2000</v>
      </c>
      <c r="I61" s="166"/>
    </row>
    <row r="62" spans="1:9">
      <c r="A62" s="172"/>
      <c r="C62" s="162" t="s">
        <v>60</v>
      </c>
      <c r="D62" s="166"/>
      <c r="E62" s="166">
        <v>0</v>
      </c>
      <c r="F62" s="166">
        <v>10000</v>
      </c>
      <c r="G62" s="166">
        <v>0</v>
      </c>
      <c r="H62" s="166">
        <v>20000</v>
      </c>
      <c r="I62" s="166"/>
    </row>
    <row r="63" spans="1:9">
      <c r="A63" s="172"/>
      <c r="C63" s="162" t="s">
        <v>61</v>
      </c>
      <c r="D63" s="160"/>
      <c r="E63" s="166">
        <v>6390</v>
      </c>
      <c r="F63" s="166">
        <v>1800</v>
      </c>
      <c r="G63" s="166">
        <v>1800</v>
      </c>
      <c r="H63" s="166">
        <v>2400</v>
      </c>
      <c r="I63" s="166"/>
    </row>
    <row r="64" spans="1:9">
      <c r="A64" s="172"/>
      <c r="C64" s="180" t="s">
        <v>191</v>
      </c>
      <c r="D64" s="160"/>
      <c r="E64" s="166">
        <v>37421</v>
      </c>
      <c r="F64" s="166">
        <v>100000</v>
      </c>
      <c r="G64" s="166">
        <v>20500</v>
      </c>
      <c r="H64" s="166">
        <v>25000</v>
      </c>
      <c r="I64" s="166"/>
    </row>
    <row r="65" spans="1:9">
      <c r="A65" s="172"/>
      <c r="C65" s="180" t="s">
        <v>79</v>
      </c>
      <c r="D65" s="180"/>
      <c r="E65" s="166">
        <v>62973</v>
      </c>
      <c r="F65" s="166">
        <v>0</v>
      </c>
      <c r="G65" s="166">
        <v>0</v>
      </c>
      <c r="H65" s="166">
        <v>0</v>
      </c>
      <c r="I65" s="166"/>
    </row>
    <row r="66" spans="1:9">
      <c r="A66" s="172"/>
      <c r="C66" s="180" t="s">
        <v>192</v>
      </c>
      <c r="D66" s="180"/>
      <c r="E66" s="166">
        <v>0</v>
      </c>
      <c r="F66" s="166">
        <v>0</v>
      </c>
      <c r="G66" s="166">
        <v>2600</v>
      </c>
      <c r="H66" s="166">
        <v>1000</v>
      </c>
      <c r="I66" s="166"/>
    </row>
    <row r="67" spans="1:9">
      <c r="A67" s="172"/>
      <c r="C67" s="180" t="s">
        <v>193</v>
      </c>
      <c r="D67" s="180"/>
      <c r="E67" s="166">
        <v>5023</v>
      </c>
      <c r="F67" s="166">
        <v>0</v>
      </c>
      <c r="G67" s="166">
        <v>0</v>
      </c>
      <c r="H67" s="166">
        <v>0</v>
      </c>
      <c r="I67" s="166"/>
    </row>
    <row r="68" spans="1:9">
      <c r="A68" s="172"/>
      <c r="C68" s="162" t="s">
        <v>97</v>
      </c>
      <c r="D68" s="166"/>
      <c r="E68" s="167">
        <v>39916</v>
      </c>
      <c r="F68" s="167">
        <v>0</v>
      </c>
      <c r="G68" s="167">
        <v>2600</v>
      </c>
      <c r="H68" s="167">
        <v>1000</v>
      </c>
      <c r="I68" s="166"/>
    </row>
    <row r="69" spans="1:9">
      <c r="A69" s="172"/>
      <c r="C69" s="163" t="s">
        <v>62</v>
      </c>
      <c r="D69" s="160"/>
      <c r="E69" s="166">
        <f>SUM(E47:E68)</f>
        <v>275059</v>
      </c>
      <c r="F69" s="166">
        <f>SUM(F47:F68)</f>
        <v>262540</v>
      </c>
      <c r="G69" s="166">
        <f>SUM(G47:G68)</f>
        <v>205450</v>
      </c>
      <c r="H69" s="166">
        <f>SUM(H47:H68)</f>
        <v>255400</v>
      </c>
      <c r="I69" s="166"/>
    </row>
    <row r="70" spans="1:9">
      <c r="A70" s="172"/>
      <c r="C70" s="162"/>
      <c r="D70" s="160"/>
      <c r="E70" s="166"/>
      <c r="F70" s="166"/>
      <c r="G70" s="166"/>
      <c r="H70" s="166"/>
      <c r="I70" s="166"/>
    </row>
    <row r="71" spans="1:9">
      <c r="A71" s="172"/>
      <c r="C71" s="183" t="s">
        <v>63</v>
      </c>
      <c r="D71" s="160"/>
      <c r="E71" s="162"/>
      <c r="F71" s="174"/>
      <c r="G71" s="162"/>
      <c r="H71" s="162"/>
      <c r="I71" s="162"/>
    </row>
    <row r="72" spans="1:9">
      <c r="A72" s="172"/>
      <c r="C72" s="162" t="s">
        <v>174</v>
      </c>
      <c r="D72" s="160"/>
      <c r="E72" s="167">
        <v>0</v>
      </c>
      <c r="F72" s="167">
        <v>2000</v>
      </c>
      <c r="G72" s="167">
        <v>14200</v>
      </c>
      <c r="H72" s="167">
        <v>2000</v>
      </c>
      <c r="I72" s="166"/>
    </row>
    <row r="73" spans="1:9">
      <c r="A73" s="172"/>
      <c r="C73" s="162"/>
      <c r="D73" s="160"/>
      <c r="E73" s="166"/>
      <c r="F73" s="166">
        <f>SUM(F72)</f>
        <v>2000</v>
      </c>
      <c r="G73" s="166">
        <f>SUM(G72)</f>
        <v>14200</v>
      </c>
      <c r="H73" s="166">
        <f>SUM(H72)</f>
        <v>2000</v>
      </c>
      <c r="I73" s="166"/>
    </row>
    <row r="74" spans="1:9">
      <c r="A74" s="172"/>
      <c r="C74" s="162"/>
      <c r="D74" s="162"/>
      <c r="E74" s="162"/>
      <c r="F74" s="162"/>
      <c r="G74" s="162"/>
      <c r="H74" s="162"/>
      <c r="I74" s="162"/>
    </row>
    <row r="75" spans="1:9">
      <c r="A75" s="172"/>
      <c r="C75" s="183" t="s">
        <v>64</v>
      </c>
      <c r="D75" s="183"/>
      <c r="E75" s="162"/>
      <c r="F75" s="174"/>
      <c r="G75" s="162"/>
      <c r="H75" s="162"/>
      <c r="I75" s="162"/>
    </row>
    <row r="76" spans="1:9">
      <c r="A76" s="172"/>
      <c r="C76" s="180" t="s">
        <v>15</v>
      </c>
      <c r="D76" s="184"/>
      <c r="E76" s="184">
        <v>0</v>
      </c>
      <c r="F76" s="166">
        <v>170000</v>
      </c>
      <c r="G76" s="184">
        <v>0</v>
      </c>
      <c r="H76" s="184">
        <v>50000</v>
      </c>
      <c r="I76" s="166"/>
    </row>
    <row r="77" spans="1:9">
      <c r="A77" s="172"/>
      <c r="C77" s="162" t="s">
        <v>12</v>
      </c>
      <c r="D77" s="166"/>
      <c r="E77" s="166">
        <v>0</v>
      </c>
      <c r="F77" s="166">
        <v>3600</v>
      </c>
      <c r="G77" s="166">
        <v>0</v>
      </c>
      <c r="H77" s="166">
        <v>0</v>
      </c>
      <c r="I77" s="166"/>
    </row>
    <row r="78" spans="1:9">
      <c r="A78" s="172"/>
      <c r="C78" s="162" t="s">
        <v>13</v>
      </c>
      <c r="D78" s="166"/>
      <c r="E78" s="167">
        <v>0</v>
      </c>
      <c r="F78" s="167">
        <v>1400</v>
      </c>
      <c r="G78" s="167">
        <v>0</v>
      </c>
      <c r="H78" s="167">
        <v>0</v>
      </c>
      <c r="I78" s="166"/>
    </row>
    <row r="79" spans="1:9">
      <c r="A79" s="172"/>
      <c r="C79" s="162"/>
      <c r="D79" s="166"/>
      <c r="E79" s="167">
        <f>SUM(E76:E78)</f>
        <v>0</v>
      </c>
      <c r="F79" s="167">
        <f>SUM(F76:F78)</f>
        <v>175000</v>
      </c>
      <c r="G79" s="167">
        <f>SUM(G76:G78)</f>
        <v>0</v>
      </c>
      <c r="H79" s="167">
        <f>SUM(H76:H78)</f>
        <v>50000</v>
      </c>
      <c r="I79" s="166"/>
    </row>
    <row r="80" spans="1:9">
      <c r="A80" s="172"/>
      <c r="C80" s="162"/>
      <c r="D80" s="162"/>
      <c r="E80" s="162"/>
      <c r="F80" s="162"/>
      <c r="G80" s="162"/>
      <c r="H80" s="162"/>
      <c r="I80" s="162"/>
    </row>
    <row r="81" spans="1:9" ht="15.75" thickBot="1">
      <c r="A81" s="172"/>
      <c r="C81" s="162" t="s">
        <v>33</v>
      </c>
      <c r="D81" s="165"/>
      <c r="E81" s="185">
        <f>SUM(E40,E45,E69,E73,E79)</f>
        <v>784847</v>
      </c>
      <c r="F81" s="185">
        <f>SUM(F40,F45,F69,F73,F79)</f>
        <v>1138276</v>
      </c>
      <c r="G81" s="185">
        <f>SUM(G40,G45,I70,G69,G73,G79)</f>
        <v>860356</v>
      </c>
      <c r="H81" s="185">
        <f>SUM(H40,H45,H69,H73,H79)</f>
        <v>1324456</v>
      </c>
      <c r="I81" s="162"/>
    </row>
    <row r="82" spans="1:9" ht="15.75" thickTop="1"/>
  </sheetData>
  <mergeCells count="7">
    <mergeCell ref="A27:A34"/>
    <mergeCell ref="A1:A4"/>
    <mergeCell ref="C1:H1"/>
    <mergeCell ref="C2:H2"/>
    <mergeCell ref="A6:A7"/>
    <mergeCell ref="A8:A24"/>
    <mergeCell ref="C10:D10"/>
  </mergeCells>
  <hyperlinks>
    <hyperlink ref="C2" r:id="rId1"/>
  </hyperlinks>
  <printOptions horizontalCentered="1"/>
  <pageMargins left="0.45" right="0.45" top="0.5" bottom="0.4" header="0.5" footer="0.25"/>
  <pageSetup paperSize="226" scale="74" firstPageNumber="20" orientation="portrait" useFirstPageNumber="1" r:id="rId2"/>
  <headerFooter alignWithMargins="0">
    <oddFooter>&amp;C&amp;"Times New Roman,Regular"- &amp;P -</oddFooter>
  </headerFooter>
  <rowBreaks count="1" manualBreakCount="1">
    <brk id="64" max="7" man="1"/>
  </rowBreaks>
  <colBreaks count="1" manualBreakCount="1">
    <brk id="9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activeCell="A5" sqref="A5:J5"/>
    </sheetView>
  </sheetViews>
  <sheetFormatPr defaultRowHeight="12.75"/>
  <cols>
    <col min="1" max="1" width="36.7109375" style="124" customWidth="1"/>
    <col min="2" max="2" width="11.28515625" style="124" customWidth="1"/>
    <col min="3" max="3" width="1.7109375" style="124" customWidth="1"/>
    <col min="4" max="4" width="11.28515625" style="124" bestFit="1" customWidth="1"/>
    <col min="5" max="5" width="1.7109375" style="124" customWidth="1"/>
    <col min="6" max="6" width="12.7109375" style="124" customWidth="1"/>
    <col min="7" max="7" width="1.7109375" style="124" customWidth="1"/>
    <col min="8" max="8" width="11.28515625" style="124" bestFit="1" customWidth="1"/>
    <col min="9" max="10" width="1.7109375" style="124" customWidth="1"/>
    <col min="11" max="256" width="9.140625" style="124"/>
    <col min="257" max="257" width="36.7109375" style="124" customWidth="1"/>
    <col min="258" max="258" width="11.28515625" style="124" customWidth="1"/>
    <col min="259" max="259" width="1.7109375" style="124" customWidth="1"/>
    <col min="260" max="260" width="11.28515625" style="124" bestFit="1" customWidth="1"/>
    <col min="261" max="261" width="1.7109375" style="124" customWidth="1"/>
    <col min="262" max="262" width="12.7109375" style="124" customWidth="1"/>
    <col min="263" max="263" width="1.7109375" style="124" customWidth="1"/>
    <col min="264" max="264" width="11.28515625" style="124" bestFit="1" customWidth="1"/>
    <col min="265" max="266" width="1.7109375" style="124" customWidth="1"/>
    <col min="267" max="512" width="9.140625" style="124"/>
    <col min="513" max="513" width="36.7109375" style="124" customWidth="1"/>
    <col min="514" max="514" width="11.28515625" style="124" customWidth="1"/>
    <col min="515" max="515" width="1.7109375" style="124" customWidth="1"/>
    <col min="516" max="516" width="11.28515625" style="124" bestFit="1" customWidth="1"/>
    <col min="517" max="517" width="1.7109375" style="124" customWidth="1"/>
    <col min="518" max="518" width="12.7109375" style="124" customWidth="1"/>
    <col min="519" max="519" width="1.7109375" style="124" customWidth="1"/>
    <col min="520" max="520" width="11.28515625" style="124" bestFit="1" customWidth="1"/>
    <col min="521" max="522" width="1.7109375" style="124" customWidth="1"/>
    <col min="523" max="768" width="9.140625" style="124"/>
    <col min="769" max="769" width="36.7109375" style="124" customWidth="1"/>
    <col min="770" max="770" width="11.28515625" style="124" customWidth="1"/>
    <col min="771" max="771" width="1.7109375" style="124" customWidth="1"/>
    <col min="772" max="772" width="11.28515625" style="124" bestFit="1" customWidth="1"/>
    <col min="773" max="773" width="1.7109375" style="124" customWidth="1"/>
    <col min="774" max="774" width="12.7109375" style="124" customWidth="1"/>
    <col min="775" max="775" width="1.7109375" style="124" customWidth="1"/>
    <col min="776" max="776" width="11.28515625" style="124" bestFit="1" customWidth="1"/>
    <col min="777" max="778" width="1.7109375" style="124" customWidth="1"/>
    <col min="779" max="1024" width="9.140625" style="124"/>
    <col min="1025" max="1025" width="36.7109375" style="124" customWidth="1"/>
    <col min="1026" max="1026" width="11.28515625" style="124" customWidth="1"/>
    <col min="1027" max="1027" width="1.7109375" style="124" customWidth="1"/>
    <col min="1028" max="1028" width="11.28515625" style="124" bestFit="1" customWidth="1"/>
    <col min="1029" max="1029" width="1.7109375" style="124" customWidth="1"/>
    <col min="1030" max="1030" width="12.7109375" style="124" customWidth="1"/>
    <col min="1031" max="1031" width="1.7109375" style="124" customWidth="1"/>
    <col min="1032" max="1032" width="11.28515625" style="124" bestFit="1" customWidth="1"/>
    <col min="1033" max="1034" width="1.7109375" style="124" customWidth="1"/>
    <col min="1035" max="1280" width="9.140625" style="124"/>
    <col min="1281" max="1281" width="36.7109375" style="124" customWidth="1"/>
    <col min="1282" max="1282" width="11.28515625" style="124" customWidth="1"/>
    <col min="1283" max="1283" width="1.7109375" style="124" customWidth="1"/>
    <col min="1284" max="1284" width="11.28515625" style="124" bestFit="1" customWidth="1"/>
    <col min="1285" max="1285" width="1.7109375" style="124" customWidth="1"/>
    <col min="1286" max="1286" width="12.7109375" style="124" customWidth="1"/>
    <col min="1287" max="1287" width="1.7109375" style="124" customWidth="1"/>
    <col min="1288" max="1288" width="11.28515625" style="124" bestFit="1" customWidth="1"/>
    <col min="1289" max="1290" width="1.7109375" style="124" customWidth="1"/>
    <col min="1291" max="1536" width="9.140625" style="124"/>
    <col min="1537" max="1537" width="36.7109375" style="124" customWidth="1"/>
    <col min="1538" max="1538" width="11.28515625" style="124" customWidth="1"/>
    <col min="1539" max="1539" width="1.7109375" style="124" customWidth="1"/>
    <col min="1540" max="1540" width="11.28515625" style="124" bestFit="1" customWidth="1"/>
    <col min="1541" max="1541" width="1.7109375" style="124" customWidth="1"/>
    <col min="1542" max="1542" width="12.7109375" style="124" customWidth="1"/>
    <col min="1543" max="1543" width="1.7109375" style="124" customWidth="1"/>
    <col min="1544" max="1544" width="11.28515625" style="124" bestFit="1" customWidth="1"/>
    <col min="1545" max="1546" width="1.7109375" style="124" customWidth="1"/>
    <col min="1547" max="1792" width="9.140625" style="124"/>
    <col min="1793" max="1793" width="36.7109375" style="124" customWidth="1"/>
    <col min="1794" max="1794" width="11.28515625" style="124" customWidth="1"/>
    <col min="1795" max="1795" width="1.7109375" style="124" customWidth="1"/>
    <col min="1796" max="1796" width="11.28515625" style="124" bestFit="1" customWidth="1"/>
    <col min="1797" max="1797" width="1.7109375" style="124" customWidth="1"/>
    <col min="1798" max="1798" width="12.7109375" style="124" customWidth="1"/>
    <col min="1799" max="1799" width="1.7109375" style="124" customWidth="1"/>
    <col min="1800" max="1800" width="11.28515625" style="124" bestFit="1" customWidth="1"/>
    <col min="1801" max="1802" width="1.7109375" style="124" customWidth="1"/>
    <col min="1803" max="2048" width="9.140625" style="124"/>
    <col min="2049" max="2049" width="36.7109375" style="124" customWidth="1"/>
    <col min="2050" max="2050" width="11.28515625" style="124" customWidth="1"/>
    <col min="2051" max="2051" width="1.7109375" style="124" customWidth="1"/>
    <col min="2052" max="2052" width="11.28515625" style="124" bestFit="1" customWidth="1"/>
    <col min="2053" max="2053" width="1.7109375" style="124" customWidth="1"/>
    <col min="2054" max="2054" width="12.7109375" style="124" customWidth="1"/>
    <col min="2055" max="2055" width="1.7109375" style="124" customWidth="1"/>
    <col min="2056" max="2056" width="11.28515625" style="124" bestFit="1" customWidth="1"/>
    <col min="2057" max="2058" width="1.7109375" style="124" customWidth="1"/>
    <col min="2059" max="2304" width="9.140625" style="124"/>
    <col min="2305" max="2305" width="36.7109375" style="124" customWidth="1"/>
    <col min="2306" max="2306" width="11.28515625" style="124" customWidth="1"/>
    <col min="2307" max="2307" width="1.7109375" style="124" customWidth="1"/>
    <col min="2308" max="2308" width="11.28515625" style="124" bestFit="1" customWidth="1"/>
    <col min="2309" max="2309" width="1.7109375" style="124" customWidth="1"/>
    <col min="2310" max="2310" width="12.7109375" style="124" customWidth="1"/>
    <col min="2311" max="2311" width="1.7109375" style="124" customWidth="1"/>
    <col min="2312" max="2312" width="11.28515625" style="124" bestFit="1" customWidth="1"/>
    <col min="2313" max="2314" width="1.7109375" style="124" customWidth="1"/>
    <col min="2315" max="2560" width="9.140625" style="124"/>
    <col min="2561" max="2561" width="36.7109375" style="124" customWidth="1"/>
    <col min="2562" max="2562" width="11.28515625" style="124" customWidth="1"/>
    <col min="2563" max="2563" width="1.7109375" style="124" customWidth="1"/>
    <col min="2564" max="2564" width="11.28515625" style="124" bestFit="1" customWidth="1"/>
    <col min="2565" max="2565" width="1.7109375" style="124" customWidth="1"/>
    <col min="2566" max="2566" width="12.7109375" style="124" customWidth="1"/>
    <col min="2567" max="2567" width="1.7109375" style="124" customWidth="1"/>
    <col min="2568" max="2568" width="11.28515625" style="124" bestFit="1" customWidth="1"/>
    <col min="2569" max="2570" width="1.7109375" style="124" customWidth="1"/>
    <col min="2571" max="2816" width="9.140625" style="124"/>
    <col min="2817" max="2817" width="36.7109375" style="124" customWidth="1"/>
    <col min="2818" max="2818" width="11.28515625" style="124" customWidth="1"/>
    <col min="2819" max="2819" width="1.7109375" style="124" customWidth="1"/>
    <col min="2820" max="2820" width="11.28515625" style="124" bestFit="1" customWidth="1"/>
    <col min="2821" max="2821" width="1.7109375" style="124" customWidth="1"/>
    <col min="2822" max="2822" width="12.7109375" style="124" customWidth="1"/>
    <col min="2823" max="2823" width="1.7109375" style="124" customWidth="1"/>
    <col min="2824" max="2824" width="11.28515625" style="124" bestFit="1" customWidth="1"/>
    <col min="2825" max="2826" width="1.7109375" style="124" customWidth="1"/>
    <col min="2827" max="3072" width="9.140625" style="124"/>
    <col min="3073" max="3073" width="36.7109375" style="124" customWidth="1"/>
    <col min="3074" max="3074" width="11.28515625" style="124" customWidth="1"/>
    <col min="3075" max="3075" width="1.7109375" style="124" customWidth="1"/>
    <col min="3076" max="3076" width="11.28515625" style="124" bestFit="1" customWidth="1"/>
    <col min="3077" max="3077" width="1.7109375" style="124" customWidth="1"/>
    <col min="3078" max="3078" width="12.7109375" style="124" customWidth="1"/>
    <col min="3079" max="3079" width="1.7109375" style="124" customWidth="1"/>
    <col min="3080" max="3080" width="11.28515625" style="124" bestFit="1" customWidth="1"/>
    <col min="3081" max="3082" width="1.7109375" style="124" customWidth="1"/>
    <col min="3083" max="3328" width="9.140625" style="124"/>
    <col min="3329" max="3329" width="36.7109375" style="124" customWidth="1"/>
    <col min="3330" max="3330" width="11.28515625" style="124" customWidth="1"/>
    <col min="3331" max="3331" width="1.7109375" style="124" customWidth="1"/>
    <col min="3332" max="3332" width="11.28515625" style="124" bestFit="1" customWidth="1"/>
    <col min="3333" max="3333" width="1.7109375" style="124" customWidth="1"/>
    <col min="3334" max="3334" width="12.7109375" style="124" customWidth="1"/>
    <col min="3335" max="3335" width="1.7109375" style="124" customWidth="1"/>
    <col min="3336" max="3336" width="11.28515625" style="124" bestFit="1" customWidth="1"/>
    <col min="3337" max="3338" width="1.7109375" style="124" customWidth="1"/>
    <col min="3339" max="3584" width="9.140625" style="124"/>
    <col min="3585" max="3585" width="36.7109375" style="124" customWidth="1"/>
    <col min="3586" max="3586" width="11.28515625" style="124" customWidth="1"/>
    <col min="3587" max="3587" width="1.7109375" style="124" customWidth="1"/>
    <col min="3588" max="3588" width="11.28515625" style="124" bestFit="1" customWidth="1"/>
    <col min="3589" max="3589" width="1.7109375" style="124" customWidth="1"/>
    <col min="3590" max="3590" width="12.7109375" style="124" customWidth="1"/>
    <col min="3591" max="3591" width="1.7109375" style="124" customWidth="1"/>
    <col min="3592" max="3592" width="11.28515625" style="124" bestFit="1" customWidth="1"/>
    <col min="3593" max="3594" width="1.7109375" style="124" customWidth="1"/>
    <col min="3595" max="3840" width="9.140625" style="124"/>
    <col min="3841" max="3841" width="36.7109375" style="124" customWidth="1"/>
    <col min="3842" max="3842" width="11.28515625" style="124" customWidth="1"/>
    <col min="3843" max="3843" width="1.7109375" style="124" customWidth="1"/>
    <col min="3844" max="3844" width="11.28515625" style="124" bestFit="1" customWidth="1"/>
    <col min="3845" max="3845" width="1.7109375" style="124" customWidth="1"/>
    <col min="3846" max="3846" width="12.7109375" style="124" customWidth="1"/>
    <col min="3847" max="3847" width="1.7109375" style="124" customWidth="1"/>
    <col min="3848" max="3848" width="11.28515625" style="124" bestFit="1" customWidth="1"/>
    <col min="3849" max="3850" width="1.7109375" style="124" customWidth="1"/>
    <col min="3851" max="4096" width="9.140625" style="124"/>
    <col min="4097" max="4097" width="36.7109375" style="124" customWidth="1"/>
    <col min="4098" max="4098" width="11.28515625" style="124" customWidth="1"/>
    <col min="4099" max="4099" width="1.7109375" style="124" customWidth="1"/>
    <col min="4100" max="4100" width="11.28515625" style="124" bestFit="1" customWidth="1"/>
    <col min="4101" max="4101" width="1.7109375" style="124" customWidth="1"/>
    <col min="4102" max="4102" width="12.7109375" style="124" customWidth="1"/>
    <col min="4103" max="4103" width="1.7109375" style="124" customWidth="1"/>
    <col min="4104" max="4104" width="11.28515625" style="124" bestFit="1" customWidth="1"/>
    <col min="4105" max="4106" width="1.7109375" style="124" customWidth="1"/>
    <col min="4107" max="4352" width="9.140625" style="124"/>
    <col min="4353" max="4353" width="36.7109375" style="124" customWidth="1"/>
    <col min="4354" max="4354" width="11.28515625" style="124" customWidth="1"/>
    <col min="4355" max="4355" width="1.7109375" style="124" customWidth="1"/>
    <col min="4356" max="4356" width="11.28515625" style="124" bestFit="1" customWidth="1"/>
    <col min="4357" max="4357" width="1.7109375" style="124" customWidth="1"/>
    <col min="4358" max="4358" width="12.7109375" style="124" customWidth="1"/>
    <col min="4359" max="4359" width="1.7109375" style="124" customWidth="1"/>
    <col min="4360" max="4360" width="11.28515625" style="124" bestFit="1" customWidth="1"/>
    <col min="4361" max="4362" width="1.7109375" style="124" customWidth="1"/>
    <col min="4363" max="4608" width="9.140625" style="124"/>
    <col min="4609" max="4609" width="36.7109375" style="124" customWidth="1"/>
    <col min="4610" max="4610" width="11.28515625" style="124" customWidth="1"/>
    <col min="4611" max="4611" width="1.7109375" style="124" customWidth="1"/>
    <col min="4612" max="4612" width="11.28515625" style="124" bestFit="1" customWidth="1"/>
    <col min="4613" max="4613" width="1.7109375" style="124" customWidth="1"/>
    <col min="4614" max="4614" width="12.7109375" style="124" customWidth="1"/>
    <col min="4615" max="4615" width="1.7109375" style="124" customWidth="1"/>
    <col min="4616" max="4616" width="11.28515625" style="124" bestFit="1" customWidth="1"/>
    <col min="4617" max="4618" width="1.7109375" style="124" customWidth="1"/>
    <col min="4619" max="4864" width="9.140625" style="124"/>
    <col min="4865" max="4865" width="36.7109375" style="124" customWidth="1"/>
    <col min="4866" max="4866" width="11.28515625" style="124" customWidth="1"/>
    <col min="4867" max="4867" width="1.7109375" style="124" customWidth="1"/>
    <col min="4868" max="4868" width="11.28515625" style="124" bestFit="1" customWidth="1"/>
    <col min="4869" max="4869" width="1.7109375" style="124" customWidth="1"/>
    <col min="4870" max="4870" width="12.7109375" style="124" customWidth="1"/>
    <col min="4871" max="4871" width="1.7109375" style="124" customWidth="1"/>
    <col min="4872" max="4872" width="11.28515625" style="124" bestFit="1" customWidth="1"/>
    <col min="4873" max="4874" width="1.7109375" style="124" customWidth="1"/>
    <col min="4875" max="5120" width="9.140625" style="124"/>
    <col min="5121" max="5121" width="36.7109375" style="124" customWidth="1"/>
    <col min="5122" max="5122" width="11.28515625" style="124" customWidth="1"/>
    <col min="5123" max="5123" width="1.7109375" style="124" customWidth="1"/>
    <col min="5124" max="5124" width="11.28515625" style="124" bestFit="1" customWidth="1"/>
    <col min="5125" max="5125" width="1.7109375" style="124" customWidth="1"/>
    <col min="5126" max="5126" width="12.7109375" style="124" customWidth="1"/>
    <col min="5127" max="5127" width="1.7109375" style="124" customWidth="1"/>
    <col min="5128" max="5128" width="11.28515625" style="124" bestFit="1" customWidth="1"/>
    <col min="5129" max="5130" width="1.7109375" style="124" customWidth="1"/>
    <col min="5131" max="5376" width="9.140625" style="124"/>
    <col min="5377" max="5377" width="36.7109375" style="124" customWidth="1"/>
    <col min="5378" max="5378" width="11.28515625" style="124" customWidth="1"/>
    <col min="5379" max="5379" width="1.7109375" style="124" customWidth="1"/>
    <col min="5380" max="5380" width="11.28515625" style="124" bestFit="1" customWidth="1"/>
    <col min="5381" max="5381" width="1.7109375" style="124" customWidth="1"/>
    <col min="5382" max="5382" width="12.7109375" style="124" customWidth="1"/>
    <col min="5383" max="5383" width="1.7109375" style="124" customWidth="1"/>
    <col min="5384" max="5384" width="11.28515625" style="124" bestFit="1" customWidth="1"/>
    <col min="5385" max="5386" width="1.7109375" style="124" customWidth="1"/>
    <col min="5387" max="5632" width="9.140625" style="124"/>
    <col min="5633" max="5633" width="36.7109375" style="124" customWidth="1"/>
    <col min="5634" max="5634" width="11.28515625" style="124" customWidth="1"/>
    <col min="5635" max="5635" width="1.7109375" style="124" customWidth="1"/>
    <col min="5636" max="5636" width="11.28515625" style="124" bestFit="1" customWidth="1"/>
    <col min="5637" max="5637" width="1.7109375" style="124" customWidth="1"/>
    <col min="5638" max="5638" width="12.7109375" style="124" customWidth="1"/>
    <col min="5639" max="5639" width="1.7109375" style="124" customWidth="1"/>
    <col min="5640" max="5640" width="11.28515625" style="124" bestFit="1" customWidth="1"/>
    <col min="5641" max="5642" width="1.7109375" style="124" customWidth="1"/>
    <col min="5643" max="5888" width="9.140625" style="124"/>
    <col min="5889" max="5889" width="36.7109375" style="124" customWidth="1"/>
    <col min="5890" max="5890" width="11.28515625" style="124" customWidth="1"/>
    <col min="5891" max="5891" width="1.7109375" style="124" customWidth="1"/>
    <col min="5892" max="5892" width="11.28515625" style="124" bestFit="1" customWidth="1"/>
    <col min="5893" max="5893" width="1.7109375" style="124" customWidth="1"/>
    <col min="5894" max="5894" width="12.7109375" style="124" customWidth="1"/>
    <col min="5895" max="5895" width="1.7109375" style="124" customWidth="1"/>
    <col min="5896" max="5896" width="11.28515625" style="124" bestFit="1" customWidth="1"/>
    <col min="5897" max="5898" width="1.7109375" style="124" customWidth="1"/>
    <col min="5899" max="6144" width="9.140625" style="124"/>
    <col min="6145" max="6145" width="36.7109375" style="124" customWidth="1"/>
    <col min="6146" max="6146" width="11.28515625" style="124" customWidth="1"/>
    <col min="6147" max="6147" width="1.7109375" style="124" customWidth="1"/>
    <col min="6148" max="6148" width="11.28515625" style="124" bestFit="1" customWidth="1"/>
    <col min="6149" max="6149" width="1.7109375" style="124" customWidth="1"/>
    <col min="6150" max="6150" width="12.7109375" style="124" customWidth="1"/>
    <col min="6151" max="6151" width="1.7109375" style="124" customWidth="1"/>
    <col min="6152" max="6152" width="11.28515625" style="124" bestFit="1" customWidth="1"/>
    <col min="6153" max="6154" width="1.7109375" style="124" customWidth="1"/>
    <col min="6155" max="6400" width="9.140625" style="124"/>
    <col min="6401" max="6401" width="36.7109375" style="124" customWidth="1"/>
    <col min="6402" max="6402" width="11.28515625" style="124" customWidth="1"/>
    <col min="6403" max="6403" width="1.7109375" style="124" customWidth="1"/>
    <col min="6404" max="6404" width="11.28515625" style="124" bestFit="1" customWidth="1"/>
    <col min="6405" max="6405" width="1.7109375" style="124" customWidth="1"/>
    <col min="6406" max="6406" width="12.7109375" style="124" customWidth="1"/>
    <col min="6407" max="6407" width="1.7109375" style="124" customWidth="1"/>
    <col min="6408" max="6408" width="11.28515625" style="124" bestFit="1" customWidth="1"/>
    <col min="6409" max="6410" width="1.7109375" style="124" customWidth="1"/>
    <col min="6411" max="6656" width="9.140625" style="124"/>
    <col min="6657" max="6657" width="36.7109375" style="124" customWidth="1"/>
    <col min="6658" max="6658" width="11.28515625" style="124" customWidth="1"/>
    <col min="6659" max="6659" width="1.7109375" style="124" customWidth="1"/>
    <col min="6660" max="6660" width="11.28515625" style="124" bestFit="1" customWidth="1"/>
    <col min="6661" max="6661" width="1.7109375" style="124" customWidth="1"/>
    <col min="6662" max="6662" width="12.7109375" style="124" customWidth="1"/>
    <col min="6663" max="6663" width="1.7109375" style="124" customWidth="1"/>
    <col min="6664" max="6664" width="11.28515625" style="124" bestFit="1" customWidth="1"/>
    <col min="6665" max="6666" width="1.7109375" style="124" customWidth="1"/>
    <col min="6667" max="6912" width="9.140625" style="124"/>
    <col min="6913" max="6913" width="36.7109375" style="124" customWidth="1"/>
    <col min="6914" max="6914" width="11.28515625" style="124" customWidth="1"/>
    <col min="6915" max="6915" width="1.7109375" style="124" customWidth="1"/>
    <col min="6916" max="6916" width="11.28515625" style="124" bestFit="1" customWidth="1"/>
    <col min="6917" max="6917" width="1.7109375" style="124" customWidth="1"/>
    <col min="6918" max="6918" width="12.7109375" style="124" customWidth="1"/>
    <col min="6919" max="6919" width="1.7109375" style="124" customWidth="1"/>
    <col min="6920" max="6920" width="11.28515625" style="124" bestFit="1" customWidth="1"/>
    <col min="6921" max="6922" width="1.7109375" style="124" customWidth="1"/>
    <col min="6923" max="7168" width="9.140625" style="124"/>
    <col min="7169" max="7169" width="36.7109375" style="124" customWidth="1"/>
    <col min="7170" max="7170" width="11.28515625" style="124" customWidth="1"/>
    <col min="7171" max="7171" width="1.7109375" style="124" customWidth="1"/>
    <col min="7172" max="7172" width="11.28515625" style="124" bestFit="1" customWidth="1"/>
    <col min="7173" max="7173" width="1.7109375" style="124" customWidth="1"/>
    <col min="7174" max="7174" width="12.7109375" style="124" customWidth="1"/>
    <col min="7175" max="7175" width="1.7109375" style="124" customWidth="1"/>
    <col min="7176" max="7176" width="11.28515625" style="124" bestFit="1" customWidth="1"/>
    <col min="7177" max="7178" width="1.7109375" style="124" customWidth="1"/>
    <col min="7179" max="7424" width="9.140625" style="124"/>
    <col min="7425" max="7425" width="36.7109375" style="124" customWidth="1"/>
    <col min="7426" max="7426" width="11.28515625" style="124" customWidth="1"/>
    <col min="7427" max="7427" width="1.7109375" style="124" customWidth="1"/>
    <col min="7428" max="7428" width="11.28515625" style="124" bestFit="1" customWidth="1"/>
    <col min="7429" max="7429" width="1.7109375" style="124" customWidth="1"/>
    <col min="7430" max="7430" width="12.7109375" style="124" customWidth="1"/>
    <col min="7431" max="7431" width="1.7109375" style="124" customWidth="1"/>
    <col min="7432" max="7432" width="11.28515625" style="124" bestFit="1" customWidth="1"/>
    <col min="7433" max="7434" width="1.7109375" style="124" customWidth="1"/>
    <col min="7435" max="7680" width="9.140625" style="124"/>
    <col min="7681" max="7681" width="36.7109375" style="124" customWidth="1"/>
    <col min="7682" max="7682" width="11.28515625" style="124" customWidth="1"/>
    <col min="7683" max="7683" width="1.7109375" style="124" customWidth="1"/>
    <col min="7684" max="7684" width="11.28515625" style="124" bestFit="1" customWidth="1"/>
    <col min="7685" max="7685" width="1.7109375" style="124" customWidth="1"/>
    <col min="7686" max="7686" width="12.7109375" style="124" customWidth="1"/>
    <col min="7687" max="7687" width="1.7109375" style="124" customWidth="1"/>
    <col min="7688" max="7688" width="11.28515625" style="124" bestFit="1" customWidth="1"/>
    <col min="7689" max="7690" width="1.7109375" style="124" customWidth="1"/>
    <col min="7691" max="7936" width="9.140625" style="124"/>
    <col min="7937" max="7937" width="36.7109375" style="124" customWidth="1"/>
    <col min="7938" max="7938" width="11.28515625" style="124" customWidth="1"/>
    <col min="7939" max="7939" width="1.7109375" style="124" customWidth="1"/>
    <col min="7940" max="7940" width="11.28515625" style="124" bestFit="1" customWidth="1"/>
    <col min="7941" max="7941" width="1.7109375" style="124" customWidth="1"/>
    <col min="7942" max="7942" width="12.7109375" style="124" customWidth="1"/>
    <col min="7943" max="7943" width="1.7109375" style="124" customWidth="1"/>
    <col min="7944" max="7944" width="11.28515625" style="124" bestFit="1" customWidth="1"/>
    <col min="7945" max="7946" width="1.7109375" style="124" customWidth="1"/>
    <col min="7947" max="8192" width="9.140625" style="124"/>
    <col min="8193" max="8193" width="36.7109375" style="124" customWidth="1"/>
    <col min="8194" max="8194" width="11.28515625" style="124" customWidth="1"/>
    <col min="8195" max="8195" width="1.7109375" style="124" customWidth="1"/>
    <col min="8196" max="8196" width="11.28515625" style="124" bestFit="1" customWidth="1"/>
    <col min="8197" max="8197" width="1.7109375" style="124" customWidth="1"/>
    <col min="8198" max="8198" width="12.7109375" style="124" customWidth="1"/>
    <col min="8199" max="8199" width="1.7109375" style="124" customWidth="1"/>
    <col min="8200" max="8200" width="11.28515625" style="124" bestFit="1" customWidth="1"/>
    <col min="8201" max="8202" width="1.7109375" style="124" customWidth="1"/>
    <col min="8203" max="8448" width="9.140625" style="124"/>
    <col min="8449" max="8449" width="36.7109375" style="124" customWidth="1"/>
    <col min="8450" max="8450" width="11.28515625" style="124" customWidth="1"/>
    <col min="8451" max="8451" width="1.7109375" style="124" customWidth="1"/>
    <col min="8452" max="8452" width="11.28515625" style="124" bestFit="1" customWidth="1"/>
    <col min="8453" max="8453" width="1.7109375" style="124" customWidth="1"/>
    <col min="8454" max="8454" width="12.7109375" style="124" customWidth="1"/>
    <col min="8455" max="8455" width="1.7109375" style="124" customWidth="1"/>
    <col min="8456" max="8456" width="11.28515625" style="124" bestFit="1" customWidth="1"/>
    <col min="8457" max="8458" width="1.7109375" style="124" customWidth="1"/>
    <col min="8459" max="8704" width="9.140625" style="124"/>
    <col min="8705" max="8705" width="36.7109375" style="124" customWidth="1"/>
    <col min="8706" max="8706" width="11.28515625" style="124" customWidth="1"/>
    <col min="8707" max="8707" width="1.7109375" style="124" customWidth="1"/>
    <col min="8708" max="8708" width="11.28515625" style="124" bestFit="1" customWidth="1"/>
    <col min="8709" max="8709" width="1.7109375" style="124" customWidth="1"/>
    <col min="8710" max="8710" width="12.7109375" style="124" customWidth="1"/>
    <col min="8711" max="8711" width="1.7109375" style="124" customWidth="1"/>
    <col min="8712" max="8712" width="11.28515625" style="124" bestFit="1" customWidth="1"/>
    <col min="8713" max="8714" width="1.7109375" style="124" customWidth="1"/>
    <col min="8715" max="8960" width="9.140625" style="124"/>
    <col min="8961" max="8961" width="36.7109375" style="124" customWidth="1"/>
    <col min="8962" max="8962" width="11.28515625" style="124" customWidth="1"/>
    <col min="8963" max="8963" width="1.7109375" style="124" customWidth="1"/>
    <col min="8964" max="8964" width="11.28515625" style="124" bestFit="1" customWidth="1"/>
    <col min="8965" max="8965" width="1.7109375" style="124" customWidth="1"/>
    <col min="8966" max="8966" width="12.7109375" style="124" customWidth="1"/>
    <col min="8967" max="8967" width="1.7109375" style="124" customWidth="1"/>
    <col min="8968" max="8968" width="11.28515625" style="124" bestFit="1" customWidth="1"/>
    <col min="8969" max="8970" width="1.7109375" style="124" customWidth="1"/>
    <col min="8971" max="9216" width="9.140625" style="124"/>
    <col min="9217" max="9217" width="36.7109375" style="124" customWidth="1"/>
    <col min="9218" max="9218" width="11.28515625" style="124" customWidth="1"/>
    <col min="9219" max="9219" width="1.7109375" style="124" customWidth="1"/>
    <col min="9220" max="9220" width="11.28515625" style="124" bestFit="1" customWidth="1"/>
    <col min="9221" max="9221" width="1.7109375" style="124" customWidth="1"/>
    <col min="9222" max="9222" width="12.7109375" style="124" customWidth="1"/>
    <col min="9223" max="9223" width="1.7109375" style="124" customWidth="1"/>
    <col min="9224" max="9224" width="11.28515625" style="124" bestFit="1" customWidth="1"/>
    <col min="9225" max="9226" width="1.7109375" style="124" customWidth="1"/>
    <col min="9227" max="9472" width="9.140625" style="124"/>
    <col min="9473" max="9473" width="36.7109375" style="124" customWidth="1"/>
    <col min="9474" max="9474" width="11.28515625" style="124" customWidth="1"/>
    <col min="9475" max="9475" width="1.7109375" style="124" customWidth="1"/>
    <col min="9476" max="9476" width="11.28515625" style="124" bestFit="1" customWidth="1"/>
    <col min="9477" max="9477" width="1.7109375" style="124" customWidth="1"/>
    <col min="9478" max="9478" width="12.7109375" style="124" customWidth="1"/>
    <col min="9479" max="9479" width="1.7109375" style="124" customWidth="1"/>
    <col min="9480" max="9480" width="11.28515625" style="124" bestFit="1" customWidth="1"/>
    <col min="9481" max="9482" width="1.7109375" style="124" customWidth="1"/>
    <col min="9483" max="9728" width="9.140625" style="124"/>
    <col min="9729" max="9729" width="36.7109375" style="124" customWidth="1"/>
    <col min="9730" max="9730" width="11.28515625" style="124" customWidth="1"/>
    <col min="9731" max="9731" width="1.7109375" style="124" customWidth="1"/>
    <col min="9732" max="9732" width="11.28515625" style="124" bestFit="1" customWidth="1"/>
    <col min="9733" max="9733" width="1.7109375" style="124" customWidth="1"/>
    <col min="9734" max="9734" width="12.7109375" style="124" customWidth="1"/>
    <col min="9735" max="9735" width="1.7109375" style="124" customWidth="1"/>
    <col min="9736" max="9736" width="11.28515625" style="124" bestFit="1" customWidth="1"/>
    <col min="9737" max="9738" width="1.7109375" style="124" customWidth="1"/>
    <col min="9739" max="9984" width="9.140625" style="124"/>
    <col min="9985" max="9985" width="36.7109375" style="124" customWidth="1"/>
    <col min="9986" max="9986" width="11.28515625" style="124" customWidth="1"/>
    <col min="9987" max="9987" width="1.7109375" style="124" customWidth="1"/>
    <col min="9988" max="9988" width="11.28515625" style="124" bestFit="1" customWidth="1"/>
    <col min="9989" max="9989" width="1.7109375" style="124" customWidth="1"/>
    <col min="9990" max="9990" width="12.7109375" style="124" customWidth="1"/>
    <col min="9991" max="9991" width="1.7109375" style="124" customWidth="1"/>
    <col min="9992" max="9992" width="11.28515625" style="124" bestFit="1" customWidth="1"/>
    <col min="9993" max="9994" width="1.7109375" style="124" customWidth="1"/>
    <col min="9995" max="10240" width="9.140625" style="124"/>
    <col min="10241" max="10241" width="36.7109375" style="124" customWidth="1"/>
    <col min="10242" max="10242" width="11.28515625" style="124" customWidth="1"/>
    <col min="10243" max="10243" width="1.7109375" style="124" customWidth="1"/>
    <col min="10244" max="10244" width="11.28515625" style="124" bestFit="1" customWidth="1"/>
    <col min="10245" max="10245" width="1.7109375" style="124" customWidth="1"/>
    <col min="10246" max="10246" width="12.7109375" style="124" customWidth="1"/>
    <col min="10247" max="10247" width="1.7109375" style="124" customWidth="1"/>
    <col min="10248" max="10248" width="11.28515625" style="124" bestFit="1" customWidth="1"/>
    <col min="10249" max="10250" width="1.7109375" style="124" customWidth="1"/>
    <col min="10251" max="10496" width="9.140625" style="124"/>
    <col min="10497" max="10497" width="36.7109375" style="124" customWidth="1"/>
    <col min="10498" max="10498" width="11.28515625" style="124" customWidth="1"/>
    <col min="10499" max="10499" width="1.7109375" style="124" customWidth="1"/>
    <col min="10500" max="10500" width="11.28515625" style="124" bestFit="1" customWidth="1"/>
    <col min="10501" max="10501" width="1.7109375" style="124" customWidth="1"/>
    <col min="10502" max="10502" width="12.7109375" style="124" customWidth="1"/>
    <col min="10503" max="10503" width="1.7109375" style="124" customWidth="1"/>
    <col min="10504" max="10504" width="11.28515625" style="124" bestFit="1" customWidth="1"/>
    <col min="10505" max="10506" width="1.7109375" style="124" customWidth="1"/>
    <col min="10507" max="10752" width="9.140625" style="124"/>
    <col min="10753" max="10753" width="36.7109375" style="124" customWidth="1"/>
    <col min="10754" max="10754" width="11.28515625" style="124" customWidth="1"/>
    <col min="10755" max="10755" width="1.7109375" style="124" customWidth="1"/>
    <col min="10756" max="10756" width="11.28515625" style="124" bestFit="1" customWidth="1"/>
    <col min="10757" max="10757" width="1.7109375" style="124" customWidth="1"/>
    <col min="10758" max="10758" width="12.7109375" style="124" customWidth="1"/>
    <col min="10759" max="10759" width="1.7109375" style="124" customWidth="1"/>
    <col min="10760" max="10760" width="11.28515625" style="124" bestFit="1" customWidth="1"/>
    <col min="10761" max="10762" width="1.7109375" style="124" customWidth="1"/>
    <col min="10763" max="11008" width="9.140625" style="124"/>
    <col min="11009" max="11009" width="36.7109375" style="124" customWidth="1"/>
    <col min="11010" max="11010" width="11.28515625" style="124" customWidth="1"/>
    <col min="11011" max="11011" width="1.7109375" style="124" customWidth="1"/>
    <col min="11012" max="11012" width="11.28515625" style="124" bestFit="1" customWidth="1"/>
    <col min="11013" max="11013" width="1.7109375" style="124" customWidth="1"/>
    <col min="11014" max="11014" width="12.7109375" style="124" customWidth="1"/>
    <col min="11015" max="11015" width="1.7109375" style="124" customWidth="1"/>
    <col min="11016" max="11016" width="11.28515625" style="124" bestFit="1" customWidth="1"/>
    <col min="11017" max="11018" width="1.7109375" style="124" customWidth="1"/>
    <col min="11019" max="11264" width="9.140625" style="124"/>
    <col min="11265" max="11265" width="36.7109375" style="124" customWidth="1"/>
    <col min="11266" max="11266" width="11.28515625" style="124" customWidth="1"/>
    <col min="11267" max="11267" width="1.7109375" style="124" customWidth="1"/>
    <col min="11268" max="11268" width="11.28515625" style="124" bestFit="1" customWidth="1"/>
    <col min="11269" max="11269" width="1.7109375" style="124" customWidth="1"/>
    <col min="11270" max="11270" width="12.7109375" style="124" customWidth="1"/>
    <col min="11271" max="11271" width="1.7109375" style="124" customWidth="1"/>
    <col min="11272" max="11272" width="11.28515625" style="124" bestFit="1" customWidth="1"/>
    <col min="11273" max="11274" width="1.7109375" style="124" customWidth="1"/>
    <col min="11275" max="11520" width="9.140625" style="124"/>
    <col min="11521" max="11521" width="36.7109375" style="124" customWidth="1"/>
    <col min="11522" max="11522" width="11.28515625" style="124" customWidth="1"/>
    <col min="11523" max="11523" width="1.7109375" style="124" customWidth="1"/>
    <col min="11524" max="11524" width="11.28515625" style="124" bestFit="1" customWidth="1"/>
    <col min="11525" max="11525" width="1.7109375" style="124" customWidth="1"/>
    <col min="11526" max="11526" width="12.7109375" style="124" customWidth="1"/>
    <col min="11527" max="11527" width="1.7109375" style="124" customWidth="1"/>
    <col min="11528" max="11528" width="11.28515625" style="124" bestFit="1" customWidth="1"/>
    <col min="11529" max="11530" width="1.7109375" style="124" customWidth="1"/>
    <col min="11531" max="11776" width="9.140625" style="124"/>
    <col min="11777" max="11777" width="36.7109375" style="124" customWidth="1"/>
    <col min="11778" max="11778" width="11.28515625" style="124" customWidth="1"/>
    <col min="11779" max="11779" width="1.7109375" style="124" customWidth="1"/>
    <col min="11780" max="11780" width="11.28515625" style="124" bestFit="1" customWidth="1"/>
    <col min="11781" max="11781" width="1.7109375" style="124" customWidth="1"/>
    <col min="11782" max="11782" width="12.7109375" style="124" customWidth="1"/>
    <col min="11783" max="11783" width="1.7109375" style="124" customWidth="1"/>
    <col min="11784" max="11784" width="11.28515625" style="124" bestFit="1" customWidth="1"/>
    <col min="11785" max="11786" width="1.7109375" style="124" customWidth="1"/>
    <col min="11787" max="12032" width="9.140625" style="124"/>
    <col min="12033" max="12033" width="36.7109375" style="124" customWidth="1"/>
    <col min="12034" max="12034" width="11.28515625" style="124" customWidth="1"/>
    <col min="12035" max="12035" width="1.7109375" style="124" customWidth="1"/>
    <col min="12036" max="12036" width="11.28515625" style="124" bestFit="1" customWidth="1"/>
    <col min="12037" max="12037" width="1.7109375" style="124" customWidth="1"/>
    <col min="12038" max="12038" width="12.7109375" style="124" customWidth="1"/>
    <col min="12039" max="12039" width="1.7109375" style="124" customWidth="1"/>
    <col min="12040" max="12040" width="11.28515625" style="124" bestFit="1" customWidth="1"/>
    <col min="12041" max="12042" width="1.7109375" style="124" customWidth="1"/>
    <col min="12043" max="12288" width="9.140625" style="124"/>
    <col min="12289" max="12289" width="36.7109375" style="124" customWidth="1"/>
    <col min="12290" max="12290" width="11.28515625" style="124" customWidth="1"/>
    <col min="12291" max="12291" width="1.7109375" style="124" customWidth="1"/>
    <col min="12292" max="12292" width="11.28515625" style="124" bestFit="1" customWidth="1"/>
    <col min="12293" max="12293" width="1.7109375" style="124" customWidth="1"/>
    <col min="12294" max="12294" width="12.7109375" style="124" customWidth="1"/>
    <col min="12295" max="12295" width="1.7109375" style="124" customWidth="1"/>
    <col min="12296" max="12296" width="11.28515625" style="124" bestFit="1" customWidth="1"/>
    <col min="12297" max="12298" width="1.7109375" style="124" customWidth="1"/>
    <col min="12299" max="12544" width="9.140625" style="124"/>
    <col min="12545" max="12545" width="36.7109375" style="124" customWidth="1"/>
    <col min="12546" max="12546" width="11.28515625" style="124" customWidth="1"/>
    <col min="12547" max="12547" width="1.7109375" style="124" customWidth="1"/>
    <col min="12548" max="12548" width="11.28515625" style="124" bestFit="1" customWidth="1"/>
    <col min="12549" max="12549" width="1.7109375" style="124" customWidth="1"/>
    <col min="12550" max="12550" width="12.7109375" style="124" customWidth="1"/>
    <col min="12551" max="12551" width="1.7109375" style="124" customWidth="1"/>
    <col min="12552" max="12552" width="11.28515625" style="124" bestFit="1" customWidth="1"/>
    <col min="12553" max="12554" width="1.7109375" style="124" customWidth="1"/>
    <col min="12555" max="12800" width="9.140625" style="124"/>
    <col min="12801" max="12801" width="36.7109375" style="124" customWidth="1"/>
    <col min="12802" max="12802" width="11.28515625" style="124" customWidth="1"/>
    <col min="12803" max="12803" width="1.7109375" style="124" customWidth="1"/>
    <col min="12804" max="12804" width="11.28515625" style="124" bestFit="1" customWidth="1"/>
    <col min="12805" max="12805" width="1.7109375" style="124" customWidth="1"/>
    <col min="12806" max="12806" width="12.7109375" style="124" customWidth="1"/>
    <col min="12807" max="12807" width="1.7109375" style="124" customWidth="1"/>
    <col min="12808" max="12808" width="11.28515625" style="124" bestFit="1" customWidth="1"/>
    <col min="12809" max="12810" width="1.7109375" style="124" customWidth="1"/>
    <col min="12811" max="13056" width="9.140625" style="124"/>
    <col min="13057" max="13057" width="36.7109375" style="124" customWidth="1"/>
    <col min="13058" max="13058" width="11.28515625" style="124" customWidth="1"/>
    <col min="13059" max="13059" width="1.7109375" style="124" customWidth="1"/>
    <col min="13060" max="13060" width="11.28515625" style="124" bestFit="1" customWidth="1"/>
    <col min="13061" max="13061" width="1.7109375" style="124" customWidth="1"/>
    <col min="13062" max="13062" width="12.7109375" style="124" customWidth="1"/>
    <col min="13063" max="13063" width="1.7109375" style="124" customWidth="1"/>
    <col min="13064" max="13064" width="11.28515625" style="124" bestFit="1" customWidth="1"/>
    <col min="13065" max="13066" width="1.7109375" style="124" customWidth="1"/>
    <col min="13067" max="13312" width="9.140625" style="124"/>
    <col min="13313" max="13313" width="36.7109375" style="124" customWidth="1"/>
    <col min="13314" max="13314" width="11.28515625" style="124" customWidth="1"/>
    <col min="13315" max="13315" width="1.7109375" style="124" customWidth="1"/>
    <col min="13316" max="13316" width="11.28515625" style="124" bestFit="1" customWidth="1"/>
    <col min="13317" max="13317" width="1.7109375" style="124" customWidth="1"/>
    <col min="13318" max="13318" width="12.7109375" style="124" customWidth="1"/>
    <col min="13319" max="13319" width="1.7109375" style="124" customWidth="1"/>
    <col min="13320" max="13320" width="11.28515625" style="124" bestFit="1" customWidth="1"/>
    <col min="13321" max="13322" width="1.7109375" style="124" customWidth="1"/>
    <col min="13323" max="13568" width="9.140625" style="124"/>
    <col min="13569" max="13569" width="36.7109375" style="124" customWidth="1"/>
    <col min="13570" max="13570" width="11.28515625" style="124" customWidth="1"/>
    <col min="13571" max="13571" width="1.7109375" style="124" customWidth="1"/>
    <col min="13572" max="13572" width="11.28515625" style="124" bestFit="1" customWidth="1"/>
    <col min="13573" max="13573" width="1.7109375" style="124" customWidth="1"/>
    <col min="13574" max="13574" width="12.7109375" style="124" customWidth="1"/>
    <col min="13575" max="13575" width="1.7109375" style="124" customWidth="1"/>
    <col min="13576" max="13576" width="11.28515625" style="124" bestFit="1" customWidth="1"/>
    <col min="13577" max="13578" width="1.7109375" style="124" customWidth="1"/>
    <col min="13579" max="13824" width="9.140625" style="124"/>
    <col min="13825" max="13825" width="36.7109375" style="124" customWidth="1"/>
    <col min="13826" max="13826" width="11.28515625" style="124" customWidth="1"/>
    <col min="13827" max="13827" width="1.7109375" style="124" customWidth="1"/>
    <col min="13828" max="13828" width="11.28515625" style="124" bestFit="1" customWidth="1"/>
    <col min="13829" max="13829" width="1.7109375" style="124" customWidth="1"/>
    <col min="13830" max="13830" width="12.7109375" style="124" customWidth="1"/>
    <col min="13831" max="13831" width="1.7109375" style="124" customWidth="1"/>
    <col min="13832" max="13832" width="11.28515625" style="124" bestFit="1" customWidth="1"/>
    <col min="13833" max="13834" width="1.7109375" style="124" customWidth="1"/>
    <col min="13835" max="14080" width="9.140625" style="124"/>
    <col min="14081" max="14081" width="36.7109375" style="124" customWidth="1"/>
    <col min="14082" max="14082" width="11.28515625" style="124" customWidth="1"/>
    <col min="14083" max="14083" width="1.7109375" style="124" customWidth="1"/>
    <col min="14084" max="14084" width="11.28515625" style="124" bestFit="1" customWidth="1"/>
    <col min="14085" max="14085" width="1.7109375" style="124" customWidth="1"/>
    <col min="14086" max="14086" width="12.7109375" style="124" customWidth="1"/>
    <col min="14087" max="14087" width="1.7109375" style="124" customWidth="1"/>
    <col min="14088" max="14088" width="11.28515625" style="124" bestFit="1" customWidth="1"/>
    <col min="14089" max="14090" width="1.7109375" style="124" customWidth="1"/>
    <col min="14091" max="14336" width="9.140625" style="124"/>
    <col min="14337" max="14337" width="36.7109375" style="124" customWidth="1"/>
    <col min="14338" max="14338" width="11.28515625" style="124" customWidth="1"/>
    <col min="14339" max="14339" width="1.7109375" style="124" customWidth="1"/>
    <col min="14340" max="14340" width="11.28515625" style="124" bestFit="1" customWidth="1"/>
    <col min="14341" max="14341" width="1.7109375" style="124" customWidth="1"/>
    <col min="14342" max="14342" width="12.7109375" style="124" customWidth="1"/>
    <col min="14343" max="14343" width="1.7109375" style="124" customWidth="1"/>
    <col min="14344" max="14344" width="11.28515625" style="124" bestFit="1" customWidth="1"/>
    <col min="14345" max="14346" width="1.7109375" style="124" customWidth="1"/>
    <col min="14347" max="14592" width="9.140625" style="124"/>
    <col min="14593" max="14593" width="36.7109375" style="124" customWidth="1"/>
    <col min="14594" max="14594" width="11.28515625" style="124" customWidth="1"/>
    <col min="14595" max="14595" width="1.7109375" style="124" customWidth="1"/>
    <col min="14596" max="14596" width="11.28515625" style="124" bestFit="1" customWidth="1"/>
    <col min="14597" max="14597" width="1.7109375" style="124" customWidth="1"/>
    <col min="14598" max="14598" width="12.7109375" style="124" customWidth="1"/>
    <col min="14599" max="14599" width="1.7109375" style="124" customWidth="1"/>
    <col min="14600" max="14600" width="11.28515625" style="124" bestFit="1" customWidth="1"/>
    <col min="14601" max="14602" width="1.7109375" style="124" customWidth="1"/>
    <col min="14603" max="14848" width="9.140625" style="124"/>
    <col min="14849" max="14849" width="36.7109375" style="124" customWidth="1"/>
    <col min="14850" max="14850" width="11.28515625" style="124" customWidth="1"/>
    <col min="14851" max="14851" width="1.7109375" style="124" customWidth="1"/>
    <col min="14852" max="14852" width="11.28515625" style="124" bestFit="1" customWidth="1"/>
    <col min="14853" max="14853" width="1.7109375" style="124" customWidth="1"/>
    <col min="14854" max="14854" width="12.7109375" style="124" customWidth="1"/>
    <col min="14855" max="14855" width="1.7109375" style="124" customWidth="1"/>
    <col min="14856" max="14856" width="11.28515625" style="124" bestFit="1" customWidth="1"/>
    <col min="14857" max="14858" width="1.7109375" style="124" customWidth="1"/>
    <col min="14859" max="15104" width="9.140625" style="124"/>
    <col min="15105" max="15105" width="36.7109375" style="124" customWidth="1"/>
    <col min="15106" max="15106" width="11.28515625" style="124" customWidth="1"/>
    <col min="15107" max="15107" width="1.7109375" style="124" customWidth="1"/>
    <col min="15108" max="15108" width="11.28515625" style="124" bestFit="1" customWidth="1"/>
    <col min="15109" max="15109" width="1.7109375" style="124" customWidth="1"/>
    <col min="15110" max="15110" width="12.7109375" style="124" customWidth="1"/>
    <col min="15111" max="15111" width="1.7109375" style="124" customWidth="1"/>
    <col min="15112" max="15112" width="11.28515625" style="124" bestFit="1" customWidth="1"/>
    <col min="15113" max="15114" width="1.7109375" style="124" customWidth="1"/>
    <col min="15115" max="15360" width="9.140625" style="124"/>
    <col min="15361" max="15361" width="36.7109375" style="124" customWidth="1"/>
    <col min="15362" max="15362" width="11.28515625" style="124" customWidth="1"/>
    <col min="15363" max="15363" width="1.7109375" style="124" customWidth="1"/>
    <col min="15364" max="15364" width="11.28515625" style="124" bestFit="1" customWidth="1"/>
    <col min="15365" max="15365" width="1.7109375" style="124" customWidth="1"/>
    <col min="15366" max="15366" width="12.7109375" style="124" customWidth="1"/>
    <col min="15367" max="15367" width="1.7109375" style="124" customWidth="1"/>
    <col min="15368" max="15368" width="11.28515625" style="124" bestFit="1" customWidth="1"/>
    <col min="15369" max="15370" width="1.7109375" style="124" customWidth="1"/>
    <col min="15371" max="15616" width="9.140625" style="124"/>
    <col min="15617" max="15617" width="36.7109375" style="124" customWidth="1"/>
    <col min="15618" max="15618" width="11.28515625" style="124" customWidth="1"/>
    <col min="15619" max="15619" width="1.7109375" style="124" customWidth="1"/>
    <col min="15620" max="15620" width="11.28515625" style="124" bestFit="1" customWidth="1"/>
    <col min="15621" max="15621" width="1.7109375" style="124" customWidth="1"/>
    <col min="15622" max="15622" width="12.7109375" style="124" customWidth="1"/>
    <col min="15623" max="15623" width="1.7109375" style="124" customWidth="1"/>
    <col min="15624" max="15624" width="11.28515625" style="124" bestFit="1" customWidth="1"/>
    <col min="15625" max="15626" width="1.7109375" style="124" customWidth="1"/>
    <col min="15627" max="15872" width="9.140625" style="124"/>
    <col min="15873" max="15873" width="36.7109375" style="124" customWidth="1"/>
    <col min="15874" max="15874" width="11.28515625" style="124" customWidth="1"/>
    <col min="15875" max="15875" width="1.7109375" style="124" customWidth="1"/>
    <col min="15876" max="15876" width="11.28515625" style="124" bestFit="1" customWidth="1"/>
    <col min="15877" max="15877" width="1.7109375" style="124" customWidth="1"/>
    <col min="15878" max="15878" width="12.7109375" style="124" customWidth="1"/>
    <col min="15879" max="15879" width="1.7109375" style="124" customWidth="1"/>
    <col min="15880" max="15880" width="11.28515625" style="124" bestFit="1" customWidth="1"/>
    <col min="15881" max="15882" width="1.7109375" style="124" customWidth="1"/>
    <col min="15883" max="16128" width="9.140625" style="124"/>
    <col min="16129" max="16129" width="36.7109375" style="124" customWidth="1"/>
    <col min="16130" max="16130" width="11.28515625" style="124" customWidth="1"/>
    <col min="16131" max="16131" width="1.7109375" style="124" customWidth="1"/>
    <col min="16132" max="16132" width="11.28515625" style="124" bestFit="1" customWidth="1"/>
    <col min="16133" max="16133" width="1.7109375" style="124" customWidth="1"/>
    <col min="16134" max="16134" width="12.7109375" style="124" customWidth="1"/>
    <col min="16135" max="16135" width="1.7109375" style="124" customWidth="1"/>
    <col min="16136" max="16136" width="11.28515625" style="124" bestFit="1" customWidth="1"/>
    <col min="16137" max="16138" width="1.7109375" style="124" customWidth="1"/>
    <col min="16139" max="16384" width="9.140625" style="124"/>
  </cols>
  <sheetData>
    <row r="1" spans="1:10" ht="15">
      <c r="A1" s="276" t="s">
        <v>18</v>
      </c>
      <c r="B1" s="276"/>
      <c r="C1" s="276"/>
      <c r="D1" s="276"/>
      <c r="E1" s="276"/>
      <c r="F1" s="276"/>
      <c r="G1" s="276"/>
      <c r="H1" s="276"/>
      <c r="I1" s="276"/>
    </row>
    <row r="2" spans="1:10">
      <c r="A2" s="277" t="s">
        <v>143</v>
      </c>
      <c r="B2" s="277"/>
      <c r="C2" s="277"/>
      <c r="D2" s="277"/>
      <c r="E2" s="277"/>
      <c r="F2" s="277"/>
      <c r="G2" s="277"/>
      <c r="H2" s="277"/>
      <c r="I2" s="277"/>
    </row>
    <row r="3" spans="1:10">
      <c r="A3" s="278" t="s">
        <v>223</v>
      </c>
      <c r="B3" s="278"/>
      <c r="C3" s="278"/>
      <c r="D3" s="278"/>
      <c r="E3" s="278"/>
      <c r="F3" s="278"/>
      <c r="G3" s="278"/>
      <c r="H3" s="278"/>
      <c r="I3" s="278"/>
    </row>
    <row r="4" spans="1:10">
      <c r="A4" s="277" t="s">
        <v>144</v>
      </c>
      <c r="B4" s="277"/>
      <c r="C4" s="277"/>
      <c r="D4" s="277"/>
      <c r="E4" s="277"/>
      <c r="F4" s="277"/>
      <c r="G4" s="277"/>
      <c r="H4" s="277"/>
      <c r="I4" s="277"/>
    </row>
    <row r="5" spans="1:10" ht="15.75">
      <c r="A5" s="279" t="s">
        <v>91</v>
      </c>
      <c r="B5" s="279"/>
      <c r="C5" s="279"/>
      <c r="D5" s="279"/>
      <c r="E5" s="279"/>
      <c r="F5" s="279"/>
      <c r="G5" s="279"/>
      <c r="H5" s="279"/>
      <c r="I5" s="279"/>
      <c r="J5" s="279"/>
    </row>
    <row r="7" spans="1:10">
      <c r="F7" s="232" t="s">
        <v>224</v>
      </c>
    </row>
    <row r="9" spans="1:10">
      <c r="B9" s="125" t="s">
        <v>0</v>
      </c>
      <c r="C9" s="125"/>
      <c r="D9" s="125" t="s">
        <v>4</v>
      </c>
      <c r="E9" s="125"/>
      <c r="F9" s="125" t="s">
        <v>2</v>
      </c>
      <c r="G9" s="125"/>
      <c r="H9" s="233" t="s">
        <v>1</v>
      </c>
    </row>
    <row r="10" spans="1:10">
      <c r="B10" s="234">
        <v>2014</v>
      </c>
      <c r="C10" s="235"/>
      <c r="D10" s="236">
        <v>2015</v>
      </c>
      <c r="E10" s="235"/>
      <c r="F10" s="236">
        <v>2015</v>
      </c>
      <c r="G10" s="235"/>
      <c r="H10" s="236">
        <v>2016</v>
      </c>
    </row>
    <row r="11" spans="1:10">
      <c r="B11" s="237"/>
      <c r="C11" s="237"/>
      <c r="D11" s="237"/>
      <c r="E11" s="237"/>
      <c r="F11" s="237"/>
      <c r="G11" s="237"/>
      <c r="H11" s="238"/>
    </row>
    <row r="12" spans="1:10">
      <c r="B12" s="237"/>
      <c r="C12" s="237"/>
      <c r="D12" s="237"/>
      <c r="E12" s="237"/>
      <c r="F12" s="237"/>
      <c r="G12" s="237"/>
      <c r="H12" s="238"/>
    </row>
    <row r="13" spans="1:10">
      <c r="B13" s="237"/>
      <c r="C13" s="237"/>
      <c r="D13" s="237"/>
      <c r="E13" s="237"/>
      <c r="F13" s="237"/>
      <c r="G13" s="237"/>
      <c r="H13" s="238"/>
    </row>
    <row r="14" spans="1:10">
      <c r="A14" s="239" t="s">
        <v>145</v>
      </c>
      <c r="B14" s="126">
        <v>325248</v>
      </c>
      <c r="C14" s="126"/>
      <c r="D14" s="126">
        <v>331326</v>
      </c>
      <c r="E14" s="126"/>
      <c r="F14" s="126">
        <f>+B40</f>
        <v>325248</v>
      </c>
      <c r="G14" s="126"/>
      <c r="H14" s="240">
        <f>+F40</f>
        <v>325248</v>
      </c>
      <c r="I14" s="126"/>
    </row>
    <row r="15" spans="1:10">
      <c r="H15" s="131"/>
    </row>
    <row r="16" spans="1:10">
      <c r="A16" s="239" t="s">
        <v>146</v>
      </c>
      <c r="H16" s="131"/>
    </row>
    <row r="17" spans="1:18">
      <c r="A17" s="124" t="s">
        <v>147</v>
      </c>
      <c r="B17" s="127">
        <v>0</v>
      </c>
      <c r="C17" s="127"/>
      <c r="D17" s="127">
        <v>0</v>
      </c>
      <c r="E17" s="127"/>
      <c r="F17" s="127">
        <v>0</v>
      </c>
      <c r="G17" s="127"/>
      <c r="H17" s="129">
        <v>0</v>
      </c>
    </row>
    <row r="18" spans="1:18">
      <c r="B18" s="127"/>
      <c r="C18" s="127"/>
      <c r="D18" s="127"/>
      <c r="E18" s="127"/>
      <c r="F18" s="127"/>
      <c r="G18" s="127"/>
      <c r="H18" s="129"/>
    </row>
    <row r="19" spans="1:18">
      <c r="B19" s="128"/>
      <c r="C19" s="127"/>
      <c r="D19" s="128"/>
      <c r="E19" s="127"/>
      <c r="F19" s="128"/>
      <c r="G19" s="127"/>
      <c r="H19" s="130"/>
    </row>
    <row r="20" spans="1:18">
      <c r="A20" s="124" t="s">
        <v>148</v>
      </c>
      <c r="B20" s="127">
        <f>SUM(B17:B19)</f>
        <v>0</v>
      </c>
      <c r="C20" s="127"/>
      <c r="D20" s="127">
        <f>SUM(D17:D19)</f>
        <v>0</v>
      </c>
      <c r="E20" s="127"/>
      <c r="F20" s="127">
        <f>SUM(F17:F19)</f>
        <v>0</v>
      </c>
      <c r="G20" s="127"/>
      <c r="H20" s="129">
        <f>SUM(H17:H19)</f>
        <v>0</v>
      </c>
    </row>
    <row r="21" spans="1:18">
      <c r="H21" s="131"/>
      <c r="R21" s="124" t="s">
        <v>225</v>
      </c>
    </row>
    <row r="22" spans="1:18">
      <c r="A22" s="239" t="s">
        <v>149</v>
      </c>
      <c r="H22" s="131"/>
      <c r="R22" s="124" t="s">
        <v>226</v>
      </c>
    </row>
    <row r="23" spans="1:18">
      <c r="A23" s="239"/>
      <c r="H23" s="131"/>
    </row>
    <row r="24" spans="1:18">
      <c r="A24" s="241" t="s">
        <v>150</v>
      </c>
      <c r="B24" s="127">
        <v>1135000</v>
      </c>
      <c r="C24" s="127"/>
      <c r="D24" s="127">
        <v>1085000</v>
      </c>
      <c r="E24" s="127"/>
      <c r="F24" s="127">
        <v>1085000</v>
      </c>
      <c r="G24" s="127"/>
      <c r="H24" s="129">
        <v>1105000</v>
      </c>
    </row>
    <row r="25" spans="1:18">
      <c r="A25" s="241" t="s">
        <v>151</v>
      </c>
      <c r="B25" s="128">
        <v>2854865</v>
      </c>
      <c r="C25" s="127"/>
      <c r="D25" s="128">
        <v>2890963</v>
      </c>
      <c r="E25" s="127"/>
      <c r="F25" s="128">
        <v>2890963</v>
      </c>
      <c r="G25" s="127"/>
      <c r="H25" s="130">
        <v>2869263</v>
      </c>
    </row>
    <row r="26" spans="1:18" hidden="1">
      <c r="A26" s="241" t="s">
        <v>152</v>
      </c>
      <c r="B26" s="128">
        <v>0</v>
      </c>
      <c r="C26" s="127"/>
      <c r="D26" s="128">
        <v>0</v>
      </c>
      <c r="E26" s="127"/>
      <c r="F26" s="128">
        <v>0</v>
      </c>
      <c r="G26" s="127"/>
      <c r="H26" s="130">
        <v>0</v>
      </c>
    </row>
    <row r="27" spans="1:18">
      <c r="A27" s="241"/>
    </row>
    <row r="28" spans="1:18">
      <c r="A28" s="241" t="s">
        <v>227</v>
      </c>
      <c r="B28" s="128">
        <f>SUM(B24:B26)</f>
        <v>3989865</v>
      </c>
      <c r="C28" s="127"/>
      <c r="D28" s="128">
        <f>SUM(D24:D26)</f>
        <v>3975963</v>
      </c>
      <c r="E28" s="127"/>
      <c r="F28" s="128">
        <f>SUM(F24:F26)</f>
        <v>3975963</v>
      </c>
      <c r="G28" s="127"/>
      <c r="H28" s="128">
        <f>SUM(H24:H26)</f>
        <v>3974263</v>
      </c>
    </row>
    <row r="29" spans="1:18">
      <c r="H29" s="131"/>
    </row>
    <row r="30" spans="1:18">
      <c r="A30" s="124" t="s">
        <v>33</v>
      </c>
      <c r="B30" s="128">
        <f>+B28</f>
        <v>3989865</v>
      </c>
      <c r="C30" s="127"/>
      <c r="D30" s="128">
        <f>+D28</f>
        <v>3975963</v>
      </c>
      <c r="E30" s="127"/>
      <c r="F30" s="128">
        <f>+F28</f>
        <v>3975963</v>
      </c>
      <c r="G30" s="127"/>
      <c r="H30" s="130">
        <f>+H28</f>
        <v>3974263</v>
      </c>
    </row>
    <row r="31" spans="1:18">
      <c r="B31" s="127"/>
      <c r="C31" s="127"/>
      <c r="D31" s="127"/>
      <c r="E31" s="127"/>
      <c r="F31" s="127"/>
      <c r="G31" s="127"/>
      <c r="H31" s="129"/>
    </row>
    <row r="32" spans="1:18">
      <c r="B32" s="127"/>
      <c r="C32" s="127"/>
      <c r="D32" s="127"/>
      <c r="E32" s="127"/>
      <c r="F32" s="127"/>
      <c r="G32" s="127"/>
      <c r="H32" s="129"/>
    </row>
    <row r="33" spans="1:9">
      <c r="A33" s="239" t="s">
        <v>153</v>
      </c>
      <c r="B33" s="127"/>
      <c r="C33" s="127"/>
      <c r="D33" s="127"/>
      <c r="E33" s="127"/>
      <c r="F33" s="127"/>
      <c r="G33" s="127"/>
      <c r="H33" s="129"/>
    </row>
    <row r="34" spans="1:9">
      <c r="A34" s="124" t="s">
        <v>154</v>
      </c>
      <c r="B34" s="127"/>
      <c r="C34" s="127"/>
      <c r="D34" s="127"/>
      <c r="E34" s="127"/>
      <c r="F34" s="127"/>
      <c r="G34" s="127"/>
      <c r="H34" s="129"/>
    </row>
    <row r="35" spans="1:9">
      <c r="A35" s="124" t="s">
        <v>155</v>
      </c>
      <c r="B35" s="128">
        <v>3989865</v>
      </c>
      <c r="C35" s="127"/>
      <c r="D35" s="130">
        <v>3975829</v>
      </c>
      <c r="E35" s="127"/>
      <c r="F35" s="128">
        <v>3975963</v>
      </c>
      <c r="G35" s="127"/>
      <c r="H35" s="130">
        <v>3974263</v>
      </c>
    </row>
    <row r="36" spans="1:9" hidden="1">
      <c r="B36" s="127"/>
      <c r="C36" s="127"/>
      <c r="D36" s="127"/>
      <c r="E36" s="127"/>
      <c r="F36" s="127"/>
      <c r="G36" s="127"/>
      <c r="H36" s="129"/>
    </row>
    <row r="37" spans="1:9">
      <c r="B37" s="242"/>
      <c r="C37" s="242"/>
      <c r="D37" s="242"/>
      <c r="E37" s="242"/>
      <c r="F37" s="242"/>
      <c r="G37" s="242"/>
      <c r="H37" s="243"/>
    </row>
    <row r="38" spans="1:9">
      <c r="A38" s="124" t="s">
        <v>156</v>
      </c>
      <c r="B38" s="128">
        <f>SUM(B34:B37)</f>
        <v>3989865</v>
      </c>
      <c r="C38" s="127"/>
      <c r="D38" s="128">
        <f>SUM(D34:D37)</f>
        <v>3975829</v>
      </c>
      <c r="E38" s="127"/>
      <c r="F38" s="128">
        <f>SUM(F34:F37)</f>
        <v>3975963</v>
      </c>
      <c r="G38" s="127"/>
      <c r="H38" s="130">
        <f>SUM(H34:H37)</f>
        <v>3974263</v>
      </c>
    </row>
    <row r="39" spans="1:9">
      <c r="H39" s="131"/>
    </row>
    <row r="40" spans="1:9" ht="13.5" thickBot="1">
      <c r="A40" s="239" t="s">
        <v>157</v>
      </c>
      <c r="B40" s="133">
        <f>+B14+B20-B30+B38</f>
        <v>325248</v>
      </c>
      <c r="C40" s="132"/>
      <c r="D40" s="133">
        <f>+D14+D20-D30+D38</f>
        <v>331192</v>
      </c>
      <c r="E40" s="132"/>
      <c r="F40" s="133">
        <f>+F14+F20-F30+F38</f>
        <v>325248</v>
      </c>
      <c r="G40" s="132"/>
      <c r="H40" s="244">
        <f>+H14+H20-H30+H38</f>
        <v>325248</v>
      </c>
      <c r="I40" s="132"/>
    </row>
    <row r="41" spans="1:9" ht="13.5" thickTop="1"/>
    <row r="44" spans="1:9">
      <c r="B44" s="136"/>
    </row>
  </sheetData>
  <mergeCells count="5">
    <mergeCell ref="A1:I1"/>
    <mergeCell ref="A2:I2"/>
    <mergeCell ref="A3:I3"/>
    <mergeCell ref="A4:I4"/>
    <mergeCell ref="A5:J5"/>
  </mergeCells>
  <hyperlinks>
    <hyperlink ref="F7" r:id="rId1" display="http://www.hcrma.net/"/>
  </hyperlinks>
  <printOptions horizontalCentered="1"/>
  <pageMargins left="0.7" right="0.7" top="0.75" bottom="0.75" header="0.3" footer="0.3"/>
  <pageSetup firstPageNumber="25" orientation="portrait" useFirstPageNumber="1" r:id="rId2"/>
  <headerFooter>
    <oddFooter>&amp;C&amp;"Times New Roman,Regular"- &amp;P -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sqref="A1:I1"/>
    </sheetView>
  </sheetViews>
  <sheetFormatPr defaultRowHeight="12.75"/>
  <cols>
    <col min="1" max="1" width="36.7109375" style="124" customWidth="1"/>
    <col min="2" max="2" width="12.7109375" style="124" customWidth="1"/>
    <col min="3" max="3" width="1.7109375" style="124" customWidth="1"/>
    <col min="4" max="4" width="12.7109375" style="124" customWidth="1"/>
    <col min="5" max="5" width="1.7109375" style="124" customWidth="1"/>
    <col min="6" max="6" width="12.7109375" style="124" customWidth="1"/>
    <col min="7" max="7" width="1.7109375" style="124" customWidth="1"/>
    <col min="8" max="8" width="12.7109375" style="124" customWidth="1"/>
    <col min="9" max="9" width="1.7109375" style="124" customWidth="1"/>
    <col min="10" max="256" width="9.140625" style="124"/>
    <col min="257" max="257" width="36.7109375" style="124" customWidth="1"/>
    <col min="258" max="258" width="12.7109375" style="124" customWidth="1"/>
    <col min="259" max="259" width="1.7109375" style="124" customWidth="1"/>
    <col min="260" max="260" width="12.7109375" style="124" customWidth="1"/>
    <col min="261" max="261" width="1.7109375" style="124" customWidth="1"/>
    <col min="262" max="262" width="12.7109375" style="124" customWidth="1"/>
    <col min="263" max="263" width="1.7109375" style="124" customWidth="1"/>
    <col min="264" max="264" width="12.7109375" style="124" customWidth="1"/>
    <col min="265" max="265" width="1.7109375" style="124" customWidth="1"/>
    <col min="266" max="512" width="9.140625" style="124"/>
    <col min="513" max="513" width="36.7109375" style="124" customWidth="1"/>
    <col min="514" max="514" width="12.7109375" style="124" customWidth="1"/>
    <col min="515" max="515" width="1.7109375" style="124" customWidth="1"/>
    <col min="516" max="516" width="12.7109375" style="124" customWidth="1"/>
    <col min="517" max="517" width="1.7109375" style="124" customWidth="1"/>
    <col min="518" max="518" width="12.7109375" style="124" customWidth="1"/>
    <col min="519" max="519" width="1.7109375" style="124" customWidth="1"/>
    <col min="520" max="520" width="12.7109375" style="124" customWidth="1"/>
    <col min="521" max="521" width="1.7109375" style="124" customWidth="1"/>
    <col min="522" max="768" width="9.140625" style="124"/>
    <col min="769" max="769" width="36.7109375" style="124" customWidth="1"/>
    <col min="770" max="770" width="12.7109375" style="124" customWidth="1"/>
    <col min="771" max="771" width="1.7109375" style="124" customWidth="1"/>
    <col min="772" max="772" width="12.7109375" style="124" customWidth="1"/>
    <col min="773" max="773" width="1.7109375" style="124" customWidth="1"/>
    <col min="774" max="774" width="12.7109375" style="124" customWidth="1"/>
    <col min="775" max="775" width="1.7109375" style="124" customWidth="1"/>
    <col min="776" max="776" width="12.7109375" style="124" customWidth="1"/>
    <col min="777" max="777" width="1.7109375" style="124" customWidth="1"/>
    <col min="778" max="1024" width="9.140625" style="124"/>
    <col min="1025" max="1025" width="36.7109375" style="124" customWidth="1"/>
    <col min="1026" max="1026" width="12.7109375" style="124" customWidth="1"/>
    <col min="1027" max="1027" width="1.7109375" style="124" customWidth="1"/>
    <col min="1028" max="1028" width="12.7109375" style="124" customWidth="1"/>
    <col min="1029" max="1029" width="1.7109375" style="124" customWidth="1"/>
    <col min="1030" max="1030" width="12.7109375" style="124" customWidth="1"/>
    <col min="1031" max="1031" width="1.7109375" style="124" customWidth="1"/>
    <col min="1032" max="1032" width="12.7109375" style="124" customWidth="1"/>
    <col min="1033" max="1033" width="1.7109375" style="124" customWidth="1"/>
    <col min="1034" max="1280" width="9.140625" style="124"/>
    <col min="1281" max="1281" width="36.7109375" style="124" customWidth="1"/>
    <col min="1282" max="1282" width="12.7109375" style="124" customWidth="1"/>
    <col min="1283" max="1283" width="1.7109375" style="124" customWidth="1"/>
    <col min="1284" max="1284" width="12.7109375" style="124" customWidth="1"/>
    <col min="1285" max="1285" width="1.7109375" style="124" customWidth="1"/>
    <col min="1286" max="1286" width="12.7109375" style="124" customWidth="1"/>
    <col min="1287" max="1287" width="1.7109375" style="124" customWidth="1"/>
    <col min="1288" max="1288" width="12.7109375" style="124" customWidth="1"/>
    <col min="1289" max="1289" width="1.7109375" style="124" customWidth="1"/>
    <col min="1290" max="1536" width="9.140625" style="124"/>
    <col min="1537" max="1537" width="36.7109375" style="124" customWidth="1"/>
    <col min="1538" max="1538" width="12.7109375" style="124" customWidth="1"/>
    <col min="1539" max="1539" width="1.7109375" style="124" customWidth="1"/>
    <col min="1540" max="1540" width="12.7109375" style="124" customWidth="1"/>
    <col min="1541" max="1541" width="1.7109375" style="124" customWidth="1"/>
    <col min="1542" max="1542" width="12.7109375" style="124" customWidth="1"/>
    <col min="1543" max="1543" width="1.7109375" style="124" customWidth="1"/>
    <col min="1544" max="1544" width="12.7109375" style="124" customWidth="1"/>
    <col min="1545" max="1545" width="1.7109375" style="124" customWidth="1"/>
    <col min="1546" max="1792" width="9.140625" style="124"/>
    <col min="1793" max="1793" width="36.7109375" style="124" customWidth="1"/>
    <col min="1794" max="1794" width="12.7109375" style="124" customWidth="1"/>
    <col min="1795" max="1795" width="1.7109375" style="124" customWidth="1"/>
    <col min="1796" max="1796" width="12.7109375" style="124" customWidth="1"/>
    <col min="1797" max="1797" width="1.7109375" style="124" customWidth="1"/>
    <col min="1798" max="1798" width="12.7109375" style="124" customWidth="1"/>
    <col min="1799" max="1799" width="1.7109375" style="124" customWidth="1"/>
    <col min="1800" max="1800" width="12.7109375" style="124" customWidth="1"/>
    <col min="1801" max="1801" width="1.7109375" style="124" customWidth="1"/>
    <col min="1802" max="2048" width="9.140625" style="124"/>
    <col min="2049" max="2049" width="36.7109375" style="124" customWidth="1"/>
    <col min="2050" max="2050" width="12.7109375" style="124" customWidth="1"/>
    <col min="2051" max="2051" width="1.7109375" style="124" customWidth="1"/>
    <col min="2052" max="2052" width="12.7109375" style="124" customWidth="1"/>
    <col min="2053" max="2053" width="1.7109375" style="124" customWidth="1"/>
    <col min="2054" max="2054" width="12.7109375" style="124" customWidth="1"/>
    <col min="2055" max="2055" width="1.7109375" style="124" customWidth="1"/>
    <col min="2056" max="2056" width="12.7109375" style="124" customWidth="1"/>
    <col min="2057" max="2057" width="1.7109375" style="124" customWidth="1"/>
    <col min="2058" max="2304" width="9.140625" style="124"/>
    <col min="2305" max="2305" width="36.7109375" style="124" customWidth="1"/>
    <col min="2306" max="2306" width="12.7109375" style="124" customWidth="1"/>
    <col min="2307" max="2307" width="1.7109375" style="124" customWidth="1"/>
    <col min="2308" max="2308" width="12.7109375" style="124" customWidth="1"/>
    <col min="2309" max="2309" width="1.7109375" style="124" customWidth="1"/>
    <col min="2310" max="2310" width="12.7109375" style="124" customWidth="1"/>
    <col min="2311" max="2311" width="1.7109375" style="124" customWidth="1"/>
    <col min="2312" max="2312" width="12.7109375" style="124" customWidth="1"/>
    <col min="2313" max="2313" width="1.7109375" style="124" customWidth="1"/>
    <col min="2314" max="2560" width="9.140625" style="124"/>
    <col min="2561" max="2561" width="36.7109375" style="124" customWidth="1"/>
    <col min="2562" max="2562" width="12.7109375" style="124" customWidth="1"/>
    <col min="2563" max="2563" width="1.7109375" style="124" customWidth="1"/>
    <col min="2564" max="2564" width="12.7109375" style="124" customWidth="1"/>
    <col min="2565" max="2565" width="1.7109375" style="124" customWidth="1"/>
    <col min="2566" max="2566" width="12.7109375" style="124" customWidth="1"/>
    <col min="2567" max="2567" width="1.7109375" style="124" customWidth="1"/>
    <col min="2568" max="2568" width="12.7109375" style="124" customWidth="1"/>
    <col min="2569" max="2569" width="1.7109375" style="124" customWidth="1"/>
    <col min="2570" max="2816" width="9.140625" style="124"/>
    <col min="2817" max="2817" width="36.7109375" style="124" customWidth="1"/>
    <col min="2818" max="2818" width="12.7109375" style="124" customWidth="1"/>
    <col min="2819" max="2819" width="1.7109375" style="124" customWidth="1"/>
    <col min="2820" max="2820" width="12.7109375" style="124" customWidth="1"/>
    <col min="2821" max="2821" width="1.7109375" style="124" customWidth="1"/>
    <col min="2822" max="2822" width="12.7109375" style="124" customWidth="1"/>
    <col min="2823" max="2823" width="1.7109375" style="124" customWidth="1"/>
    <col min="2824" max="2824" width="12.7109375" style="124" customWidth="1"/>
    <col min="2825" max="2825" width="1.7109375" style="124" customWidth="1"/>
    <col min="2826" max="3072" width="9.140625" style="124"/>
    <col min="3073" max="3073" width="36.7109375" style="124" customWidth="1"/>
    <col min="3074" max="3074" width="12.7109375" style="124" customWidth="1"/>
    <col min="3075" max="3075" width="1.7109375" style="124" customWidth="1"/>
    <col min="3076" max="3076" width="12.7109375" style="124" customWidth="1"/>
    <col min="3077" max="3077" width="1.7109375" style="124" customWidth="1"/>
    <col min="3078" max="3078" width="12.7109375" style="124" customWidth="1"/>
    <col min="3079" max="3079" width="1.7109375" style="124" customWidth="1"/>
    <col min="3080" max="3080" width="12.7109375" style="124" customWidth="1"/>
    <col min="3081" max="3081" width="1.7109375" style="124" customWidth="1"/>
    <col min="3082" max="3328" width="9.140625" style="124"/>
    <col min="3329" max="3329" width="36.7109375" style="124" customWidth="1"/>
    <col min="3330" max="3330" width="12.7109375" style="124" customWidth="1"/>
    <col min="3331" max="3331" width="1.7109375" style="124" customWidth="1"/>
    <col min="3332" max="3332" width="12.7109375" style="124" customWidth="1"/>
    <col min="3333" max="3333" width="1.7109375" style="124" customWidth="1"/>
    <col min="3334" max="3334" width="12.7109375" style="124" customWidth="1"/>
    <col min="3335" max="3335" width="1.7109375" style="124" customWidth="1"/>
    <col min="3336" max="3336" width="12.7109375" style="124" customWidth="1"/>
    <col min="3337" max="3337" width="1.7109375" style="124" customWidth="1"/>
    <col min="3338" max="3584" width="9.140625" style="124"/>
    <col min="3585" max="3585" width="36.7109375" style="124" customWidth="1"/>
    <col min="3586" max="3586" width="12.7109375" style="124" customWidth="1"/>
    <col min="3587" max="3587" width="1.7109375" style="124" customWidth="1"/>
    <col min="3588" max="3588" width="12.7109375" style="124" customWidth="1"/>
    <col min="3589" max="3589" width="1.7109375" style="124" customWidth="1"/>
    <col min="3590" max="3590" width="12.7109375" style="124" customWidth="1"/>
    <col min="3591" max="3591" width="1.7109375" style="124" customWidth="1"/>
    <col min="3592" max="3592" width="12.7109375" style="124" customWidth="1"/>
    <col min="3593" max="3593" width="1.7109375" style="124" customWidth="1"/>
    <col min="3594" max="3840" width="9.140625" style="124"/>
    <col min="3841" max="3841" width="36.7109375" style="124" customWidth="1"/>
    <col min="3842" max="3842" width="12.7109375" style="124" customWidth="1"/>
    <col min="3843" max="3843" width="1.7109375" style="124" customWidth="1"/>
    <col min="3844" max="3844" width="12.7109375" style="124" customWidth="1"/>
    <col min="3845" max="3845" width="1.7109375" style="124" customWidth="1"/>
    <col min="3846" max="3846" width="12.7109375" style="124" customWidth="1"/>
    <col min="3847" max="3847" width="1.7109375" style="124" customWidth="1"/>
    <col min="3848" max="3848" width="12.7109375" style="124" customWidth="1"/>
    <col min="3849" max="3849" width="1.7109375" style="124" customWidth="1"/>
    <col min="3850" max="4096" width="9.140625" style="124"/>
    <col min="4097" max="4097" width="36.7109375" style="124" customWidth="1"/>
    <col min="4098" max="4098" width="12.7109375" style="124" customWidth="1"/>
    <col min="4099" max="4099" width="1.7109375" style="124" customWidth="1"/>
    <col min="4100" max="4100" width="12.7109375" style="124" customWidth="1"/>
    <col min="4101" max="4101" width="1.7109375" style="124" customWidth="1"/>
    <col min="4102" max="4102" width="12.7109375" style="124" customWidth="1"/>
    <col min="4103" max="4103" width="1.7109375" style="124" customWidth="1"/>
    <col min="4104" max="4104" width="12.7109375" style="124" customWidth="1"/>
    <col min="4105" max="4105" width="1.7109375" style="124" customWidth="1"/>
    <col min="4106" max="4352" width="9.140625" style="124"/>
    <col min="4353" max="4353" width="36.7109375" style="124" customWidth="1"/>
    <col min="4354" max="4354" width="12.7109375" style="124" customWidth="1"/>
    <col min="4355" max="4355" width="1.7109375" style="124" customWidth="1"/>
    <col min="4356" max="4356" width="12.7109375" style="124" customWidth="1"/>
    <col min="4357" max="4357" width="1.7109375" style="124" customWidth="1"/>
    <col min="4358" max="4358" width="12.7109375" style="124" customWidth="1"/>
    <col min="4359" max="4359" width="1.7109375" style="124" customWidth="1"/>
    <col min="4360" max="4360" width="12.7109375" style="124" customWidth="1"/>
    <col min="4361" max="4361" width="1.7109375" style="124" customWidth="1"/>
    <col min="4362" max="4608" width="9.140625" style="124"/>
    <col min="4609" max="4609" width="36.7109375" style="124" customWidth="1"/>
    <col min="4610" max="4610" width="12.7109375" style="124" customWidth="1"/>
    <col min="4611" max="4611" width="1.7109375" style="124" customWidth="1"/>
    <col min="4612" max="4612" width="12.7109375" style="124" customWidth="1"/>
    <col min="4613" max="4613" width="1.7109375" style="124" customWidth="1"/>
    <col min="4614" max="4614" width="12.7109375" style="124" customWidth="1"/>
    <col min="4615" max="4615" width="1.7109375" style="124" customWidth="1"/>
    <col min="4616" max="4616" width="12.7109375" style="124" customWidth="1"/>
    <col min="4617" max="4617" width="1.7109375" style="124" customWidth="1"/>
    <col min="4618" max="4864" width="9.140625" style="124"/>
    <col min="4865" max="4865" width="36.7109375" style="124" customWidth="1"/>
    <col min="4866" max="4866" width="12.7109375" style="124" customWidth="1"/>
    <col min="4867" max="4867" width="1.7109375" style="124" customWidth="1"/>
    <col min="4868" max="4868" width="12.7109375" style="124" customWidth="1"/>
    <col min="4869" max="4869" width="1.7109375" style="124" customWidth="1"/>
    <col min="4870" max="4870" width="12.7109375" style="124" customWidth="1"/>
    <col min="4871" max="4871" width="1.7109375" style="124" customWidth="1"/>
    <col min="4872" max="4872" width="12.7109375" style="124" customWidth="1"/>
    <col min="4873" max="4873" width="1.7109375" style="124" customWidth="1"/>
    <col min="4874" max="5120" width="9.140625" style="124"/>
    <col min="5121" max="5121" width="36.7109375" style="124" customWidth="1"/>
    <col min="5122" max="5122" width="12.7109375" style="124" customWidth="1"/>
    <col min="5123" max="5123" width="1.7109375" style="124" customWidth="1"/>
    <col min="5124" max="5124" width="12.7109375" style="124" customWidth="1"/>
    <col min="5125" max="5125" width="1.7109375" style="124" customWidth="1"/>
    <col min="5126" max="5126" width="12.7109375" style="124" customWidth="1"/>
    <col min="5127" max="5127" width="1.7109375" style="124" customWidth="1"/>
    <col min="5128" max="5128" width="12.7109375" style="124" customWidth="1"/>
    <col min="5129" max="5129" width="1.7109375" style="124" customWidth="1"/>
    <col min="5130" max="5376" width="9.140625" style="124"/>
    <col min="5377" max="5377" width="36.7109375" style="124" customWidth="1"/>
    <col min="5378" max="5378" width="12.7109375" style="124" customWidth="1"/>
    <col min="5379" max="5379" width="1.7109375" style="124" customWidth="1"/>
    <col min="5380" max="5380" width="12.7109375" style="124" customWidth="1"/>
    <col min="5381" max="5381" width="1.7109375" style="124" customWidth="1"/>
    <col min="5382" max="5382" width="12.7109375" style="124" customWidth="1"/>
    <col min="5383" max="5383" width="1.7109375" style="124" customWidth="1"/>
    <col min="5384" max="5384" width="12.7109375" style="124" customWidth="1"/>
    <col min="5385" max="5385" width="1.7109375" style="124" customWidth="1"/>
    <col min="5386" max="5632" width="9.140625" style="124"/>
    <col min="5633" max="5633" width="36.7109375" style="124" customWidth="1"/>
    <col min="5634" max="5634" width="12.7109375" style="124" customWidth="1"/>
    <col min="5635" max="5635" width="1.7109375" style="124" customWidth="1"/>
    <col min="5636" max="5636" width="12.7109375" style="124" customWidth="1"/>
    <col min="5637" max="5637" width="1.7109375" style="124" customWidth="1"/>
    <col min="5638" max="5638" width="12.7109375" style="124" customWidth="1"/>
    <col min="5639" max="5639" width="1.7109375" style="124" customWidth="1"/>
    <col min="5640" max="5640" width="12.7109375" style="124" customWidth="1"/>
    <col min="5641" max="5641" width="1.7109375" style="124" customWidth="1"/>
    <col min="5642" max="5888" width="9.140625" style="124"/>
    <col min="5889" max="5889" width="36.7109375" style="124" customWidth="1"/>
    <col min="5890" max="5890" width="12.7109375" style="124" customWidth="1"/>
    <col min="5891" max="5891" width="1.7109375" style="124" customWidth="1"/>
    <col min="5892" max="5892" width="12.7109375" style="124" customWidth="1"/>
    <col min="5893" max="5893" width="1.7109375" style="124" customWidth="1"/>
    <col min="5894" max="5894" width="12.7109375" style="124" customWidth="1"/>
    <col min="5895" max="5895" width="1.7109375" style="124" customWidth="1"/>
    <col min="5896" max="5896" width="12.7109375" style="124" customWidth="1"/>
    <col min="5897" max="5897" width="1.7109375" style="124" customWidth="1"/>
    <col min="5898" max="6144" width="9.140625" style="124"/>
    <col min="6145" max="6145" width="36.7109375" style="124" customWidth="1"/>
    <col min="6146" max="6146" width="12.7109375" style="124" customWidth="1"/>
    <col min="6147" max="6147" width="1.7109375" style="124" customWidth="1"/>
    <col min="6148" max="6148" width="12.7109375" style="124" customWidth="1"/>
    <col min="6149" max="6149" width="1.7109375" style="124" customWidth="1"/>
    <col min="6150" max="6150" width="12.7109375" style="124" customWidth="1"/>
    <col min="6151" max="6151" width="1.7109375" style="124" customWidth="1"/>
    <col min="6152" max="6152" width="12.7109375" style="124" customWidth="1"/>
    <col min="6153" max="6153" width="1.7109375" style="124" customWidth="1"/>
    <col min="6154" max="6400" width="9.140625" style="124"/>
    <col min="6401" max="6401" width="36.7109375" style="124" customWidth="1"/>
    <col min="6402" max="6402" width="12.7109375" style="124" customWidth="1"/>
    <col min="6403" max="6403" width="1.7109375" style="124" customWidth="1"/>
    <col min="6404" max="6404" width="12.7109375" style="124" customWidth="1"/>
    <col min="6405" max="6405" width="1.7109375" style="124" customWidth="1"/>
    <col min="6406" max="6406" width="12.7109375" style="124" customWidth="1"/>
    <col min="6407" max="6407" width="1.7109375" style="124" customWidth="1"/>
    <col min="6408" max="6408" width="12.7109375" style="124" customWidth="1"/>
    <col min="6409" max="6409" width="1.7109375" style="124" customWidth="1"/>
    <col min="6410" max="6656" width="9.140625" style="124"/>
    <col min="6657" max="6657" width="36.7109375" style="124" customWidth="1"/>
    <col min="6658" max="6658" width="12.7109375" style="124" customWidth="1"/>
    <col min="6659" max="6659" width="1.7109375" style="124" customWidth="1"/>
    <col min="6660" max="6660" width="12.7109375" style="124" customWidth="1"/>
    <col min="6661" max="6661" width="1.7109375" style="124" customWidth="1"/>
    <col min="6662" max="6662" width="12.7109375" style="124" customWidth="1"/>
    <col min="6663" max="6663" width="1.7109375" style="124" customWidth="1"/>
    <col min="6664" max="6664" width="12.7109375" style="124" customWidth="1"/>
    <col min="6665" max="6665" width="1.7109375" style="124" customWidth="1"/>
    <col min="6666" max="6912" width="9.140625" style="124"/>
    <col min="6913" max="6913" width="36.7109375" style="124" customWidth="1"/>
    <col min="6914" max="6914" width="12.7109375" style="124" customWidth="1"/>
    <col min="6915" max="6915" width="1.7109375" style="124" customWidth="1"/>
    <col min="6916" max="6916" width="12.7109375" style="124" customWidth="1"/>
    <col min="6917" max="6917" width="1.7109375" style="124" customWidth="1"/>
    <col min="6918" max="6918" width="12.7109375" style="124" customWidth="1"/>
    <col min="6919" max="6919" width="1.7109375" style="124" customWidth="1"/>
    <col min="6920" max="6920" width="12.7109375" style="124" customWidth="1"/>
    <col min="6921" max="6921" width="1.7109375" style="124" customWidth="1"/>
    <col min="6922" max="7168" width="9.140625" style="124"/>
    <col min="7169" max="7169" width="36.7109375" style="124" customWidth="1"/>
    <col min="7170" max="7170" width="12.7109375" style="124" customWidth="1"/>
    <col min="7171" max="7171" width="1.7109375" style="124" customWidth="1"/>
    <col min="7172" max="7172" width="12.7109375" style="124" customWidth="1"/>
    <col min="7173" max="7173" width="1.7109375" style="124" customWidth="1"/>
    <col min="7174" max="7174" width="12.7109375" style="124" customWidth="1"/>
    <col min="7175" max="7175" width="1.7109375" style="124" customWidth="1"/>
    <col min="7176" max="7176" width="12.7109375" style="124" customWidth="1"/>
    <col min="7177" max="7177" width="1.7109375" style="124" customWidth="1"/>
    <col min="7178" max="7424" width="9.140625" style="124"/>
    <col min="7425" max="7425" width="36.7109375" style="124" customWidth="1"/>
    <col min="7426" max="7426" width="12.7109375" style="124" customWidth="1"/>
    <col min="7427" max="7427" width="1.7109375" style="124" customWidth="1"/>
    <col min="7428" max="7428" width="12.7109375" style="124" customWidth="1"/>
    <col min="7429" max="7429" width="1.7109375" style="124" customWidth="1"/>
    <col min="7430" max="7430" width="12.7109375" style="124" customWidth="1"/>
    <col min="7431" max="7431" width="1.7109375" style="124" customWidth="1"/>
    <col min="7432" max="7432" width="12.7109375" style="124" customWidth="1"/>
    <col min="7433" max="7433" width="1.7109375" style="124" customWidth="1"/>
    <col min="7434" max="7680" width="9.140625" style="124"/>
    <col min="7681" max="7681" width="36.7109375" style="124" customWidth="1"/>
    <col min="7682" max="7682" width="12.7109375" style="124" customWidth="1"/>
    <col min="7683" max="7683" width="1.7109375" style="124" customWidth="1"/>
    <col min="7684" max="7684" width="12.7109375" style="124" customWidth="1"/>
    <col min="7685" max="7685" width="1.7109375" style="124" customWidth="1"/>
    <col min="7686" max="7686" width="12.7109375" style="124" customWidth="1"/>
    <col min="7687" max="7687" width="1.7109375" style="124" customWidth="1"/>
    <col min="7688" max="7688" width="12.7109375" style="124" customWidth="1"/>
    <col min="7689" max="7689" width="1.7109375" style="124" customWidth="1"/>
    <col min="7690" max="7936" width="9.140625" style="124"/>
    <col min="7937" max="7937" width="36.7109375" style="124" customWidth="1"/>
    <col min="7938" max="7938" width="12.7109375" style="124" customWidth="1"/>
    <col min="7939" max="7939" width="1.7109375" style="124" customWidth="1"/>
    <col min="7940" max="7940" width="12.7109375" style="124" customWidth="1"/>
    <col min="7941" max="7941" width="1.7109375" style="124" customWidth="1"/>
    <col min="7942" max="7942" width="12.7109375" style="124" customWidth="1"/>
    <col min="7943" max="7943" width="1.7109375" style="124" customWidth="1"/>
    <col min="7944" max="7944" width="12.7109375" style="124" customWidth="1"/>
    <col min="7945" max="7945" width="1.7109375" style="124" customWidth="1"/>
    <col min="7946" max="8192" width="9.140625" style="124"/>
    <col min="8193" max="8193" width="36.7109375" style="124" customWidth="1"/>
    <col min="8194" max="8194" width="12.7109375" style="124" customWidth="1"/>
    <col min="8195" max="8195" width="1.7109375" style="124" customWidth="1"/>
    <col min="8196" max="8196" width="12.7109375" style="124" customWidth="1"/>
    <col min="8197" max="8197" width="1.7109375" style="124" customWidth="1"/>
    <col min="8198" max="8198" width="12.7109375" style="124" customWidth="1"/>
    <col min="8199" max="8199" width="1.7109375" style="124" customWidth="1"/>
    <col min="8200" max="8200" width="12.7109375" style="124" customWidth="1"/>
    <col min="8201" max="8201" width="1.7109375" style="124" customWidth="1"/>
    <col min="8202" max="8448" width="9.140625" style="124"/>
    <col min="8449" max="8449" width="36.7109375" style="124" customWidth="1"/>
    <col min="8450" max="8450" width="12.7109375" style="124" customWidth="1"/>
    <col min="8451" max="8451" width="1.7109375" style="124" customWidth="1"/>
    <col min="8452" max="8452" width="12.7109375" style="124" customWidth="1"/>
    <col min="8453" max="8453" width="1.7109375" style="124" customWidth="1"/>
    <col min="8454" max="8454" width="12.7109375" style="124" customWidth="1"/>
    <col min="8455" max="8455" width="1.7109375" style="124" customWidth="1"/>
    <col min="8456" max="8456" width="12.7109375" style="124" customWidth="1"/>
    <col min="8457" max="8457" width="1.7109375" style="124" customWidth="1"/>
    <col min="8458" max="8704" width="9.140625" style="124"/>
    <col min="8705" max="8705" width="36.7109375" style="124" customWidth="1"/>
    <col min="8706" max="8706" width="12.7109375" style="124" customWidth="1"/>
    <col min="8707" max="8707" width="1.7109375" style="124" customWidth="1"/>
    <col min="8708" max="8708" width="12.7109375" style="124" customWidth="1"/>
    <col min="8709" max="8709" width="1.7109375" style="124" customWidth="1"/>
    <col min="8710" max="8710" width="12.7109375" style="124" customWidth="1"/>
    <col min="8711" max="8711" width="1.7109375" style="124" customWidth="1"/>
    <col min="8712" max="8712" width="12.7109375" style="124" customWidth="1"/>
    <col min="8713" max="8713" width="1.7109375" style="124" customWidth="1"/>
    <col min="8714" max="8960" width="9.140625" style="124"/>
    <col min="8961" max="8961" width="36.7109375" style="124" customWidth="1"/>
    <col min="8962" max="8962" width="12.7109375" style="124" customWidth="1"/>
    <col min="8963" max="8963" width="1.7109375" style="124" customWidth="1"/>
    <col min="8964" max="8964" width="12.7109375" style="124" customWidth="1"/>
    <col min="8965" max="8965" width="1.7109375" style="124" customWidth="1"/>
    <col min="8966" max="8966" width="12.7109375" style="124" customWidth="1"/>
    <col min="8967" max="8967" width="1.7109375" style="124" customWidth="1"/>
    <col min="8968" max="8968" width="12.7109375" style="124" customWidth="1"/>
    <col min="8969" max="8969" width="1.7109375" style="124" customWidth="1"/>
    <col min="8970" max="9216" width="9.140625" style="124"/>
    <col min="9217" max="9217" width="36.7109375" style="124" customWidth="1"/>
    <col min="9218" max="9218" width="12.7109375" style="124" customWidth="1"/>
    <col min="9219" max="9219" width="1.7109375" style="124" customWidth="1"/>
    <col min="9220" max="9220" width="12.7109375" style="124" customWidth="1"/>
    <col min="9221" max="9221" width="1.7109375" style="124" customWidth="1"/>
    <col min="9222" max="9222" width="12.7109375" style="124" customWidth="1"/>
    <col min="9223" max="9223" width="1.7109375" style="124" customWidth="1"/>
    <col min="9224" max="9224" width="12.7109375" style="124" customWidth="1"/>
    <col min="9225" max="9225" width="1.7109375" style="124" customWidth="1"/>
    <col min="9226" max="9472" width="9.140625" style="124"/>
    <col min="9473" max="9473" width="36.7109375" style="124" customWidth="1"/>
    <col min="9474" max="9474" width="12.7109375" style="124" customWidth="1"/>
    <col min="9475" max="9475" width="1.7109375" style="124" customWidth="1"/>
    <col min="9476" max="9476" width="12.7109375" style="124" customWidth="1"/>
    <col min="9477" max="9477" width="1.7109375" style="124" customWidth="1"/>
    <col min="9478" max="9478" width="12.7109375" style="124" customWidth="1"/>
    <col min="9479" max="9479" width="1.7109375" style="124" customWidth="1"/>
    <col min="9480" max="9480" width="12.7109375" style="124" customWidth="1"/>
    <col min="9481" max="9481" width="1.7109375" style="124" customWidth="1"/>
    <col min="9482" max="9728" width="9.140625" style="124"/>
    <col min="9729" max="9729" width="36.7109375" style="124" customWidth="1"/>
    <col min="9730" max="9730" width="12.7109375" style="124" customWidth="1"/>
    <col min="9731" max="9731" width="1.7109375" style="124" customWidth="1"/>
    <col min="9732" max="9732" width="12.7109375" style="124" customWidth="1"/>
    <col min="9733" max="9733" width="1.7109375" style="124" customWidth="1"/>
    <col min="9734" max="9734" width="12.7109375" style="124" customWidth="1"/>
    <col min="9735" max="9735" width="1.7109375" style="124" customWidth="1"/>
    <col min="9736" max="9736" width="12.7109375" style="124" customWidth="1"/>
    <col min="9737" max="9737" width="1.7109375" style="124" customWidth="1"/>
    <col min="9738" max="9984" width="9.140625" style="124"/>
    <col min="9985" max="9985" width="36.7109375" style="124" customWidth="1"/>
    <col min="9986" max="9986" width="12.7109375" style="124" customWidth="1"/>
    <col min="9987" max="9987" width="1.7109375" style="124" customWidth="1"/>
    <col min="9988" max="9988" width="12.7109375" style="124" customWidth="1"/>
    <col min="9989" max="9989" width="1.7109375" style="124" customWidth="1"/>
    <col min="9990" max="9990" width="12.7109375" style="124" customWidth="1"/>
    <col min="9991" max="9991" width="1.7109375" style="124" customWidth="1"/>
    <col min="9992" max="9992" width="12.7109375" style="124" customWidth="1"/>
    <col min="9993" max="9993" width="1.7109375" style="124" customWidth="1"/>
    <col min="9994" max="10240" width="9.140625" style="124"/>
    <col min="10241" max="10241" width="36.7109375" style="124" customWidth="1"/>
    <col min="10242" max="10242" width="12.7109375" style="124" customWidth="1"/>
    <col min="10243" max="10243" width="1.7109375" style="124" customWidth="1"/>
    <col min="10244" max="10244" width="12.7109375" style="124" customWidth="1"/>
    <col min="10245" max="10245" width="1.7109375" style="124" customWidth="1"/>
    <col min="10246" max="10246" width="12.7109375" style="124" customWidth="1"/>
    <col min="10247" max="10247" width="1.7109375" style="124" customWidth="1"/>
    <col min="10248" max="10248" width="12.7109375" style="124" customWidth="1"/>
    <col min="10249" max="10249" width="1.7109375" style="124" customWidth="1"/>
    <col min="10250" max="10496" width="9.140625" style="124"/>
    <col min="10497" max="10497" width="36.7109375" style="124" customWidth="1"/>
    <col min="10498" max="10498" width="12.7109375" style="124" customWidth="1"/>
    <col min="10499" max="10499" width="1.7109375" style="124" customWidth="1"/>
    <col min="10500" max="10500" width="12.7109375" style="124" customWidth="1"/>
    <col min="10501" max="10501" width="1.7109375" style="124" customWidth="1"/>
    <col min="10502" max="10502" width="12.7109375" style="124" customWidth="1"/>
    <col min="10503" max="10503" width="1.7109375" style="124" customWidth="1"/>
    <col min="10504" max="10504" width="12.7109375" style="124" customWidth="1"/>
    <col min="10505" max="10505" width="1.7109375" style="124" customWidth="1"/>
    <col min="10506" max="10752" width="9.140625" style="124"/>
    <col min="10753" max="10753" width="36.7109375" style="124" customWidth="1"/>
    <col min="10754" max="10754" width="12.7109375" style="124" customWidth="1"/>
    <col min="10755" max="10755" width="1.7109375" style="124" customWidth="1"/>
    <col min="10756" max="10756" width="12.7109375" style="124" customWidth="1"/>
    <col min="10757" max="10757" width="1.7109375" style="124" customWidth="1"/>
    <col min="10758" max="10758" width="12.7109375" style="124" customWidth="1"/>
    <col min="10759" max="10759" width="1.7109375" style="124" customWidth="1"/>
    <col min="10760" max="10760" width="12.7109375" style="124" customWidth="1"/>
    <col min="10761" max="10761" width="1.7109375" style="124" customWidth="1"/>
    <col min="10762" max="11008" width="9.140625" style="124"/>
    <col min="11009" max="11009" width="36.7109375" style="124" customWidth="1"/>
    <col min="11010" max="11010" width="12.7109375" style="124" customWidth="1"/>
    <col min="11011" max="11011" width="1.7109375" style="124" customWidth="1"/>
    <col min="11012" max="11012" width="12.7109375" style="124" customWidth="1"/>
    <col min="11013" max="11013" width="1.7109375" style="124" customWidth="1"/>
    <col min="11014" max="11014" width="12.7109375" style="124" customWidth="1"/>
    <col min="11015" max="11015" width="1.7109375" style="124" customWidth="1"/>
    <col min="11016" max="11016" width="12.7109375" style="124" customWidth="1"/>
    <col min="11017" max="11017" width="1.7109375" style="124" customWidth="1"/>
    <col min="11018" max="11264" width="9.140625" style="124"/>
    <col min="11265" max="11265" width="36.7109375" style="124" customWidth="1"/>
    <col min="11266" max="11266" width="12.7109375" style="124" customWidth="1"/>
    <col min="11267" max="11267" width="1.7109375" style="124" customWidth="1"/>
    <col min="11268" max="11268" width="12.7109375" style="124" customWidth="1"/>
    <col min="11269" max="11269" width="1.7109375" style="124" customWidth="1"/>
    <col min="11270" max="11270" width="12.7109375" style="124" customWidth="1"/>
    <col min="11271" max="11271" width="1.7109375" style="124" customWidth="1"/>
    <col min="11272" max="11272" width="12.7109375" style="124" customWidth="1"/>
    <col min="11273" max="11273" width="1.7109375" style="124" customWidth="1"/>
    <col min="11274" max="11520" width="9.140625" style="124"/>
    <col min="11521" max="11521" width="36.7109375" style="124" customWidth="1"/>
    <col min="11522" max="11522" width="12.7109375" style="124" customWidth="1"/>
    <col min="11523" max="11523" width="1.7109375" style="124" customWidth="1"/>
    <col min="11524" max="11524" width="12.7109375" style="124" customWidth="1"/>
    <col min="11525" max="11525" width="1.7109375" style="124" customWidth="1"/>
    <col min="11526" max="11526" width="12.7109375" style="124" customWidth="1"/>
    <col min="11527" max="11527" width="1.7109375" style="124" customWidth="1"/>
    <col min="11528" max="11528" width="12.7109375" style="124" customWidth="1"/>
    <col min="11529" max="11529" width="1.7109375" style="124" customWidth="1"/>
    <col min="11530" max="11776" width="9.140625" style="124"/>
    <col min="11777" max="11777" width="36.7109375" style="124" customWidth="1"/>
    <col min="11778" max="11778" width="12.7109375" style="124" customWidth="1"/>
    <col min="11779" max="11779" width="1.7109375" style="124" customWidth="1"/>
    <col min="11780" max="11780" width="12.7109375" style="124" customWidth="1"/>
    <col min="11781" max="11781" width="1.7109375" style="124" customWidth="1"/>
    <col min="11782" max="11782" width="12.7109375" style="124" customWidth="1"/>
    <col min="11783" max="11783" width="1.7109375" style="124" customWidth="1"/>
    <col min="11784" max="11784" width="12.7109375" style="124" customWidth="1"/>
    <col min="11785" max="11785" width="1.7109375" style="124" customWidth="1"/>
    <col min="11786" max="12032" width="9.140625" style="124"/>
    <col min="12033" max="12033" width="36.7109375" style="124" customWidth="1"/>
    <col min="12034" max="12034" width="12.7109375" style="124" customWidth="1"/>
    <col min="12035" max="12035" width="1.7109375" style="124" customWidth="1"/>
    <col min="12036" max="12036" width="12.7109375" style="124" customWidth="1"/>
    <col min="12037" max="12037" width="1.7109375" style="124" customWidth="1"/>
    <col min="12038" max="12038" width="12.7109375" style="124" customWidth="1"/>
    <col min="12039" max="12039" width="1.7109375" style="124" customWidth="1"/>
    <col min="12040" max="12040" width="12.7109375" style="124" customWidth="1"/>
    <col min="12041" max="12041" width="1.7109375" style="124" customWidth="1"/>
    <col min="12042" max="12288" width="9.140625" style="124"/>
    <col min="12289" max="12289" width="36.7109375" style="124" customWidth="1"/>
    <col min="12290" max="12290" width="12.7109375" style="124" customWidth="1"/>
    <col min="12291" max="12291" width="1.7109375" style="124" customWidth="1"/>
    <col min="12292" max="12292" width="12.7109375" style="124" customWidth="1"/>
    <col min="12293" max="12293" width="1.7109375" style="124" customWidth="1"/>
    <col min="12294" max="12294" width="12.7109375" style="124" customWidth="1"/>
    <col min="12295" max="12295" width="1.7109375" style="124" customWidth="1"/>
    <col min="12296" max="12296" width="12.7109375" style="124" customWidth="1"/>
    <col min="12297" max="12297" width="1.7109375" style="124" customWidth="1"/>
    <col min="12298" max="12544" width="9.140625" style="124"/>
    <col min="12545" max="12545" width="36.7109375" style="124" customWidth="1"/>
    <col min="12546" max="12546" width="12.7109375" style="124" customWidth="1"/>
    <col min="12547" max="12547" width="1.7109375" style="124" customWidth="1"/>
    <col min="12548" max="12548" width="12.7109375" style="124" customWidth="1"/>
    <col min="12549" max="12549" width="1.7109375" style="124" customWidth="1"/>
    <col min="12550" max="12550" width="12.7109375" style="124" customWidth="1"/>
    <col min="12551" max="12551" width="1.7109375" style="124" customWidth="1"/>
    <col min="12552" max="12552" width="12.7109375" style="124" customWidth="1"/>
    <col min="12553" max="12553" width="1.7109375" style="124" customWidth="1"/>
    <col min="12554" max="12800" width="9.140625" style="124"/>
    <col min="12801" max="12801" width="36.7109375" style="124" customWidth="1"/>
    <col min="12802" max="12802" width="12.7109375" style="124" customWidth="1"/>
    <col min="12803" max="12803" width="1.7109375" style="124" customWidth="1"/>
    <col min="12804" max="12804" width="12.7109375" style="124" customWidth="1"/>
    <col min="12805" max="12805" width="1.7109375" style="124" customWidth="1"/>
    <col min="12806" max="12806" width="12.7109375" style="124" customWidth="1"/>
    <col min="12807" max="12807" width="1.7109375" style="124" customWidth="1"/>
    <col min="12808" max="12808" width="12.7109375" style="124" customWidth="1"/>
    <col min="12809" max="12809" width="1.7109375" style="124" customWidth="1"/>
    <col min="12810" max="13056" width="9.140625" style="124"/>
    <col min="13057" max="13057" width="36.7109375" style="124" customWidth="1"/>
    <col min="13058" max="13058" width="12.7109375" style="124" customWidth="1"/>
    <col min="13059" max="13059" width="1.7109375" style="124" customWidth="1"/>
    <col min="13060" max="13060" width="12.7109375" style="124" customWidth="1"/>
    <col min="13061" max="13061" width="1.7109375" style="124" customWidth="1"/>
    <col min="13062" max="13062" width="12.7109375" style="124" customWidth="1"/>
    <col min="13063" max="13063" width="1.7109375" style="124" customWidth="1"/>
    <col min="13064" max="13064" width="12.7109375" style="124" customWidth="1"/>
    <col min="13065" max="13065" width="1.7109375" style="124" customWidth="1"/>
    <col min="13066" max="13312" width="9.140625" style="124"/>
    <col min="13313" max="13313" width="36.7109375" style="124" customWidth="1"/>
    <col min="13314" max="13314" width="12.7109375" style="124" customWidth="1"/>
    <col min="13315" max="13315" width="1.7109375" style="124" customWidth="1"/>
    <col min="13316" max="13316" width="12.7109375" style="124" customWidth="1"/>
    <col min="13317" max="13317" width="1.7109375" style="124" customWidth="1"/>
    <col min="13318" max="13318" width="12.7109375" style="124" customWidth="1"/>
    <col min="13319" max="13319" width="1.7109375" style="124" customWidth="1"/>
    <col min="13320" max="13320" width="12.7109375" style="124" customWidth="1"/>
    <col min="13321" max="13321" width="1.7109375" style="124" customWidth="1"/>
    <col min="13322" max="13568" width="9.140625" style="124"/>
    <col min="13569" max="13569" width="36.7109375" style="124" customWidth="1"/>
    <col min="13570" max="13570" width="12.7109375" style="124" customWidth="1"/>
    <col min="13571" max="13571" width="1.7109375" style="124" customWidth="1"/>
    <col min="13572" max="13572" width="12.7109375" style="124" customWidth="1"/>
    <col min="13573" max="13573" width="1.7109375" style="124" customWidth="1"/>
    <col min="13574" max="13574" width="12.7109375" style="124" customWidth="1"/>
    <col min="13575" max="13575" width="1.7109375" style="124" customWidth="1"/>
    <col min="13576" max="13576" width="12.7109375" style="124" customWidth="1"/>
    <col min="13577" max="13577" width="1.7109375" style="124" customWidth="1"/>
    <col min="13578" max="13824" width="9.140625" style="124"/>
    <col min="13825" max="13825" width="36.7109375" style="124" customWidth="1"/>
    <col min="13826" max="13826" width="12.7109375" style="124" customWidth="1"/>
    <col min="13827" max="13827" width="1.7109375" style="124" customWidth="1"/>
    <col min="13828" max="13828" width="12.7109375" style="124" customWidth="1"/>
    <col min="13829" max="13829" width="1.7109375" style="124" customWidth="1"/>
    <col min="13830" max="13830" width="12.7109375" style="124" customWidth="1"/>
    <col min="13831" max="13831" width="1.7109375" style="124" customWidth="1"/>
    <col min="13832" max="13832" width="12.7109375" style="124" customWidth="1"/>
    <col min="13833" max="13833" width="1.7109375" style="124" customWidth="1"/>
    <col min="13834" max="14080" width="9.140625" style="124"/>
    <col min="14081" max="14081" width="36.7109375" style="124" customWidth="1"/>
    <col min="14082" max="14082" width="12.7109375" style="124" customWidth="1"/>
    <col min="14083" max="14083" width="1.7109375" style="124" customWidth="1"/>
    <col min="14084" max="14084" width="12.7109375" style="124" customWidth="1"/>
    <col min="14085" max="14085" width="1.7109375" style="124" customWidth="1"/>
    <col min="14086" max="14086" width="12.7109375" style="124" customWidth="1"/>
    <col min="14087" max="14087" width="1.7109375" style="124" customWidth="1"/>
    <col min="14088" max="14088" width="12.7109375" style="124" customWidth="1"/>
    <col min="14089" max="14089" width="1.7109375" style="124" customWidth="1"/>
    <col min="14090" max="14336" width="9.140625" style="124"/>
    <col min="14337" max="14337" width="36.7109375" style="124" customWidth="1"/>
    <col min="14338" max="14338" width="12.7109375" style="124" customWidth="1"/>
    <col min="14339" max="14339" width="1.7109375" style="124" customWidth="1"/>
    <col min="14340" max="14340" width="12.7109375" style="124" customWidth="1"/>
    <col min="14341" max="14341" width="1.7109375" style="124" customWidth="1"/>
    <col min="14342" max="14342" width="12.7109375" style="124" customWidth="1"/>
    <col min="14343" max="14343" width="1.7109375" style="124" customWidth="1"/>
    <col min="14344" max="14344" width="12.7109375" style="124" customWidth="1"/>
    <col min="14345" max="14345" width="1.7109375" style="124" customWidth="1"/>
    <col min="14346" max="14592" width="9.140625" style="124"/>
    <col min="14593" max="14593" width="36.7109375" style="124" customWidth="1"/>
    <col min="14594" max="14594" width="12.7109375" style="124" customWidth="1"/>
    <col min="14595" max="14595" width="1.7109375" style="124" customWidth="1"/>
    <col min="14596" max="14596" width="12.7109375" style="124" customWidth="1"/>
    <col min="14597" max="14597" width="1.7109375" style="124" customWidth="1"/>
    <col min="14598" max="14598" width="12.7109375" style="124" customWidth="1"/>
    <col min="14599" max="14599" width="1.7109375" style="124" customWidth="1"/>
    <col min="14600" max="14600" width="12.7109375" style="124" customWidth="1"/>
    <col min="14601" max="14601" width="1.7109375" style="124" customWidth="1"/>
    <col min="14602" max="14848" width="9.140625" style="124"/>
    <col min="14849" max="14849" width="36.7109375" style="124" customWidth="1"/>
    <col min="14850" max="14850" width="12.7109375" style="124" customWidth="1"/>
    <col min="14851" max="14851" width="1.7109375" style="124" customWidth="1"/>
    <col min="14852" max="14852" width="12.7109375" style="124" customWidth="1"/>
    <col min="14853" max="14853" width="1.7109375" style="124" customWidth="1"/>
    <col min="14854" max="14854" width="12.7109375" style="124" customWidth="1"/>
    <col min="14855" max="14855" width="1.7109375" style="124" customWidth="1"/>
    <col min="14856" max="14856" width="12.7109375" style="124" customWidth="1"/>
    <col min="14857" max="14857" width="1.7109375" style="124" customWidth="1"/>
    <col min="14858" max="15104" width="9.140625" style="124"/>
    <col min="15105" max="15105" width="36.7109375" style="124" customWidth="1"/>
    <col min="15106" max="15106" width="12.7109375" style="124" customWidth="1"/>
    <col min="15107" max="15107" width="1.7109375" style="124" customWidth="1"/>
    <col min="15108" max="15108" width="12.7109375" style="124" customWidth="1"/>
    <col min="15109" max="15109" width="1.7109375" style="124" customWidth="1"/>
    <col min="15110" max="15110" width="12.7109375" style="124" customWidth="1"/>
    <col min="15111" max="15111" width="1.7109375" style="124" customWidth="1"/>
    <col min="15112" max="15112" width="12.7109375" style="124" customWidth="1"/>
    <col min="15113" max="15113" width="1.7109375" style="124" customWidth="1"/>
    <col min="15114" max="15360" width="9.140625" style="124"/>
    <col min="15361" max="15361" width="36.7109375" style="124" customWidth="1"/>
    <col min="15362" max="15362" width="12.7109375" style="124" customWidth="1"/>
    <col min="15363" max="15363" width="1.7109375" style="124" customWidth="1"/>
    <col min="15364" max="15364" width="12.7109375" style="124" customWidth="1"/>
    <col min="15365" max="15365" width="1.7109375" style="124" customWidth="1"/>
    <col min="15366" max="15366" width="12.7109375" style="124" customWidth="1"/>
    <col min="15367" max="15367" width="1.7109375" style="124" customWidth="1"/>
    <col min="15368" max="15368" width="12.7109375" style="124" customWidth="1"/>
    <col min="15369" max="15369" width="1.7109375" style="124" customWidth="1"/>
    <col min="15370" max="15616" width="9.140625" style="124"/>
    <col min="15617" max="15617" width="36.7109375" style="124" customWidth="1"/>
    <col min="15618" max="15618" width="12.7109375" style="124" customWidth="1"/>
    <col min="15619" max="15619" width="1.7109375" style="124" customWidth="1"/>
    <col min="15620" max="15620" width="12.7109375" style="124" customWidth="1"/>
    <col min="15621" max="15621" width="1.7109375" style="124" customWidth="1"/>
    <col min="15622" max="15622" width="12.7109375" style="124" customWidth="1"/>
    <col min="15623" max="15623" width="1.7109375" style="124" customWidth="1"/>
    <col min="15624" max="15624" width="12.7109375" style="124" customWidth="1"/>
    <col min="15625" max="15625" width="1.7109375" style="124" customWidth="1"/>
    <col min="15626" max="15872" width="9.140625" style="124"/>
    <col min="15873" max="15873" width="36.7109375" style="124" customWidth="1"/>
    <col min="15874" max="15874" width="12.7109375" style="124" customWidth="1"/>
    <col min="15875" max="15875" width="1.7109375" style="124" customWidth="1"/>
    <col min="15876" max="15876" width="12.7109375" style="124" customWidth="1"/>
    <col min="15877" max="15877" width="1.7109375" style="124" customWidth="1"/>
    <col min="15878" max="15878" width="12.7109375" style="124" customWidth="1"/>
    <col min="15879" max="15879" width="1.7109375" style="124" customWidth="1"/>
    <col min="15880" max="15880" width="12.7109375" style="124" customWidth="1"/>
    <col min="15881" max="15881" width="1.7109375" style="124" customWidth="1"/>
    <col min="15882" max="16128" width="9.140625" style="124"/>
    <col min="16129" max="16129" width="36.7109375" style="124" customWidth="1"/>
    <col min="16130" max="16130" width="12.7109375" style="124" customWidth="1"/>
    <col min="16131" max="16131" width="1.7109375" style="124" customWidth="1"/>
    <col min="16132" max="16132" width="12.7109375" style="124" customWidth="1"/>
    <col min="16133" max="16133" width="1.7109375" style="124" customWidth="1"/>
    <col min="16134" max="16134" width="12.7109375" style="124" customWidth="1"/>
    <col min="16135" max="16135" width="1.7109375" style="124" customWidth="1"/>
    <col min="16136" max="16136" width="12.7109375" style="124" customWidth="1"/>
    <col min="16137" max="16137" width="1.7109375" style="124" customWidth="1"/>
    <col min="16138" max="16384" width="9.140625" style="124"/>
  </cols>
  <sheetData>
    <row r="1" spans="1:9" ht="15">
      <c r="A1" s="276" t="s">
        <v>18</v>
      </c>
      <c r="B1" s="276"/>
      <c r="C1" s="276"/>
      <c r="D1" s="276"/>
      <c r="E1" s="276"/>
      <c r="F1" s="276"/>
      <c r="G1" s="276"/>
      <c r="H1" s="276"/>
      <c r="I1" s="276"/>
    </row>
    <row r="2" spans="1:9">
      <c r="A2" s="277" t="s">
        <v>158</v>
      </c>
      <c r="B2" s="277"/>
      <c r="C2" s="277"/>
      <c r="D2" s="277"/>
      <c r="E2" s="277"/>
      <c r="F2" s="277"/>
      <c r="G2" s="277"/>
      <c r="H2" s="277"/>
      <c r="I2" s="277"/>
    </row>
    <row r="3" spans="1:9">
      <c r="A3" s="278" t="s">
        <v>159</v>
      </c>
      <c r="B3" s="278"/>
      <c r="C3" s="278"/>
      <c r="D3" s="278"/>
      <c r="E3" s="278"/>
      <c r="F3" s="278"/>
      <c r="G3" s="278"/>
      <c r="H3" s="278"/>
      <c r="I3" s="278"/>
    </row>
    <row r="4" spans="1:9" ht="15.75">
      <c r="A4" s="279" t="s">
        <v>91</v>
      </c>
      <c r="B4" s="279"/>
      <c r="C4" s="279"/>
      <c r="D4" s="279"/>
      <c r="E4" s="279"/>
      <c r="F4" s="279"/>
      <c r="G4" s="279"/>
      <c r="H4" s="279"/>
      <c r="I4" s="279"/>
    </row>
    <row r="5" spans="1:9">
      <c r="A5" s="277"/>
      <c r="B5" s="277"/>
      <c r="C5" s="277"/>
      <c r="D5" s="277"/>
      <c r="E5" s="277"/>
      <c r="F5" s="277"/>
      <c r="G5" s="277"/>
      <c r="H5" s="277"/>
      <c r="I5" s="277"/>
    </row>
    <row r="7" spans="1:9">
      <c r="F7" s="232" t="s">
        <v>224</v>
      </c>
    </row>
    <row r="9" spans="1:9">
      <c r="B9" s="125" t="s">
        <v>0</v>
      </c>
      <c r="C9" s="125"/>
      <c r="D9" s="125" t="s">
        <v>4</v>
      </c>
      <c r="E9" s="125"/>
      <c r="F9" s="125" t="s">
        <v>2</v>
      </c>
      <c r="G9" s="125"/>
      <c r="H9" s="125" t="s">
        <v>1</v>
      </c>
    </row>
    <row r="10" spans="1:9">
      <c r="B10" s="234">
        <v>2014</v>
      </c>
      <c r="C10" s="235"/>
      <c r="D10" s="234">
        <v>2015</v>
      </c>
      <c r="E10" s="235"/>
      <c r="F10" s="234">
        <v>2015</v>
      </c>
      <c r="G10" s="235"/>
      <c r="H10" s="234">
        <v>2016</v>
      </c>
    </row>
    <row r="11" spans="1:9">
      <c r="B11" s="237"/>
      <c r="C11" s="237"/>
      <c r="D11" s="237"/>
      <c r="E11" s="237"/>
      <c r="F11" s="237"/>
      <c r="G11" s="237"/>
      <c r="H11" s="237"/>
    </row>
    <row r="12" spans="1:9">
      <c r="B12" s="237"/>
      <c r="C12" s="237"/>
      <c r="D12" s="237"/>
      <c r="E12" s="237"/>
      <c r="F12" s="237"/>
      <c r="G12" s="237"/>
      <c r="H12" s="237"/>
    </row>
    <row r="13" spans="1:9">
      <c r="B13" s="237"/>
      <c r="C13" s="237"/>
      <c r="D13" s="237"/>
      <c r="E13" s="237"/>
      <c r="F13" s="237"/>
      <c r="G13" s="237"/>
      <c r="H13" s="237"/>
    </row>
    <row r="14" spans="1:9">
      <c r="A14" s="239" t="s">
        <v>145</v>
      </c>
      <c r="B14" s="126">
        <v>0</v>
      </c>
      <c r="C14" s="126"/>
      <c r="D14" s="126">
        <v>3200000</v>
      </c>
      <c r="E14" s="126"/>
      <c r="F14" s="126">
        <f>+B48</f>
        <v>3200155</v>
      </c>
      <c r="G14" s="126"/>
      <c r="H14" s="126">
        <f>+F48</f>
        <v>3200155</v>
      </c>
      <c r="I14" s="126"/>
    </row>
    <row r="16" spans="1:9">
      <c r="A16" s="239" t="s">
        <v>146</v>
      </c>
    </row>
    <row r="17" spans="1:9">
      <c r="A17" s="124" t="s">
        <v>147</v>
      </c>
      <c r="B17" s="127">
        <v>0</v>
      </c>
      <c r="C17" s="127"/>
      <c r="D17" s="127">
        <v>0</v>
      </c>
      <c r="E17" s="127"/>
      <c r="F17" s="127">
        <v>0</v>
      </c>
      <c r="G17" s="127"/>
      <c r="H17" s="127">
        <v>0</v>
      </c>
    </row>
    <row r="18" spans="1:9">
      <c r="A18" s="124" t="s">
        <v>160</v>
      </c>
      <c r="B18" s="127">
        <v>155</v>
      </c>
      <c r="C18" s="127"/>
      <c r="D18" s="127">
        <v>0</v>
      </c>
      <c r="E18" s="127"/>
      <c r="F18" s="127">
        <v>0</v>
      </c>
      <c r="G18" s="127"/>
      <c r="H18" s="127">
        <v>200</v>
      </c>
    </row>
    <row r="19" spans="1:9">
      <c r="B19" s="128"/>
      <c r="C19" s="127"/>
      <c r="D19" s="128"/>
      <c r="E19" s="127"/>
      <c r="F19" s="128"/>
      <c r="G19" s="127"/>
      <c r="H19" s="128"/>
    </row>
    <row r="20" spans="1:9">
      <c r="A20" s="124" t="s">
        <v>148</v>
      </c>
      <c r="B20" s="127">
        <f>SUM(B17:B19)</f>
        <v>155</v>
      </c>
      <c r="C20" s="127"/>
      <c r="D20" s="127">
        <f>SUM(D17:D19)</f>
        <v>0</v>
      </c>
      <c r="E20" s="127"/>
      <c r="F20" s="127">
        <f>SUM(F17:F19)</f>
        <v>0</v>
      </c>
      <c r="G20" s="127"/>
      <c r="H20" s="127">
        <f>SUM(H17:H19)</f>
        <v>200</v>
      </c>
    </row>
    <row r="22" spans="1:9">
      <c r="A22" s="239" t="s">
        <v>149</v>
      </c>
    </row>
    <row r="23" spans="1:9">
      <c r="A23" s="239"/>
    </row>
    <row r="24" spans="1:9">
      <c r="A24" s="245" t="s">
        <v>76</v>
      </c>
      <c r="B24" s="127"/>
      <c r="C24" s="127"/>
      <c r="D24" s="127"/>
      <c r="E24" s="127"/>
      <c r="F24" s="127"/>
      <c r="G24" s="127"/>
      <c r="H24" s="127"/>
    </row>
    <row r="25" spans="1:9">
      <c r="A25" s="241" t="s">
        <v>161</v>
      </c>
      <c r="B25" s="127">
        <v>0</v>
      </c>
      <c r="C25" s="127"/>
      <c r="D25" s="127">
        <v>0</v>
      </c>
      <c r="E25" s="127"/>
      <c r="F25" s="127">
        <v>0</v>
      </c>
      <c r="G25" s="127"/>
      <c r="H25" s="129">
        <v>0</v>
      </c>
      <c r="I25" s="131"/>
    </row>
    <row r="26" spans="1:9">
      <c r="A26" s="241" t="s">
        <v>162</v>
      </c>
      <c r="B26" s="127">
        <v>0</v>
      </c>
      <c r="C26" s="127"/>
      <c r="D26" s="127">
        <v>0</v>
      </c>
      <c r="E26" s="127"/>
      <c r="F26" s="127">
        <v>0</v>
      </c>
      <c r="G26" s="127"/>
      <c r="H26" s="129">
        <v>0</v>
      </c>
      <c r="I26" s="131"/>
    </row>
    <row r="27" spans="1:9">
      <c r="A27" s="241" t="s">
        <v>163</v>
      </c>
      <c r="B27" s="127">
        <v>0</v>
      </c>
      <c r="C27" s="127"/>
      <c r="D27" s="127">
        <v>0</v>
      </c>
      <c r="E27" s="127"/>
      <c r="F27" s="127">
        <v>0</v>
      </c>
      <c r="G27" s="127"/>
      <c r="H27" s="129">
        <v>0</v>
      </c>
      <c r="I27" s="131"/>
    </row>
    <row r="28" spans="1:9">
      <c r="A28" s="241" t="s">
        <v>164</v>
      </c>
      <c r="B28" s="128">
        <v>0</v>
      </c>
      <c r="C28" s="127"/>
      <c r="D28" s="128">
        <v>0</v>
      </c>
      <c r="E28" s="127"/>
      <c r="F28" s="128">
        <v>0</v>
      </c>
      <c r="G28" s="127"/>
      <c r="H28" s="130">
        <v>0</v>
      </c>
      <c r="I28" s="131"/>
    </row>
    <row r="29" spans="1:9">
      <c r="A29" s="241" t="s">
        <v>165</v>
      </c>
      <c r="B29" s="127">
        <f>SUM(B25:B28)</f>
        <v>0</v>
      </c>
      <c r="C29" s="127"/>
      <c r="D29" s="127">
        <v>807069</v>
      </c>
      <c r="E29" s="127"/>
      <c r="F29" s="127">
        <f>SUM(F25:F28)</f>
        <v>0</v>
      </c>
      <c r="G29" s="127"/>
      <c r="H29" s="134">
        <v>0</v>
      </c>
    </row>
    <row r="30" spans="1:9">
      <c r="A30" s="241"/>
      <c r="B30" s="127"/>
      <c r="C30" s="127"/>
      <c r="D30" s="127"/>
      <c r="E30" s="127"/>
      <c r="F30" s="127"/>
      <c r="G30" s="127"/>
      <c r="H30" s="127"/>
    </row>
    <row r="31" spans="1:9">
      <c r="A31" s="245" t="s">
        <v>77</v>
      </c>
      <c r="B31" s="127"/>
      <c r="C31" s="127"/>
      <c r="D31" s="127"/>
      <c r="E31" s="127"/>
      <c r="F31" s="127"/>
      <c r="G31" s="127"/>
      <c r="H31" s="127"/>
    </row>
    <row r="32" spans="1:9">
      <c r="A32" s="241" t="s">
        <v>161</v>
      </c>
      <c r="B32" s="127">
        <v>0</v>
      </c>
      <c r="C32" s="127"/>
      <c r="D32" s="127">
        <v>0</v>
      </c>
      <c r="E32" s="127"/>
      <c r="F32" s="127">
        <v>0</v>
      </c>
      <c r="G32" s="127"/>
      <c r="H32" s="129">
        <v>0</v>
      </c>
      <c r="I32" s="131"/>
    </row>
    <row r="33" spans="1:9">
      <c r="A33" s="241" t="s">
        <v>162</v>
      </c>
      <c r="B33" s="127">
        <v>0</v>
      </c>
      <c r="C33" s="127"/>
      <c r="D33" s="127">
        <v>0</v>
      </c>
      <c r="E33" s="127"/>
      <c r="F33" s="127">
        <v>0</v>
      </c>
      <c r="G33" s="127"/>
      <c r="H33" s="129">
        <v>0</v>
      </c>
      <c r="I33" s="131"/>
    </row>
    <row r="34" spans="1:9">
      <c r="A34" s="241" t="s">
        <v>163</v>
      </c>
      <c r="B34" s="127">
        <v>0</v>
      </c>
      <c r="C34" s="127"/>
      <c r="D34" s="127">
        <v>0</v>
      </c>
      <c r="E34" s="127"/>
      <c r="F34" s="127">
        <v>0</v>
      </c>
      <c r="G34" s="127"/>
      <c r="H34" s="129">
        <v>0</v>
      </c>
      <c r="I34" s="131"/>
    </row>
    <row r="35" spans="1:9">
      <c r="A35" s="241" t="s">
        <v>164</v>
      </c>
      <c r="B35" s="128">
        <v>0</v>
      </c>
      <c r="C35" s="127"/>
      <c r="D35" s="128">
        <v>0</v>
      </c>
      <c r="E35" s="127"/>
      <c r="F35" s="128">
        <v>0</v>
      </c>
      <c r="G35" s="127"/>
      <c r="H35" s="130">
        <v>0</v>
      </c>
      <c r="I35" s="131"/>
    </row>
    <row r="36" spans="1:9">
      <c r="A36" s="241" t="s">
        <v>166</v>
      </c>
      <c r="B36" s="128">
        <f>SUM(B32:B35)</f>
        <v>0</v>
      </c>
      <c r="C36" s="127"/>
      <c r="D36" s="128">
        <f>SUM(D32:D35)</f>
        <v>0</v>
      </c>
      <c r="E36" s="127"/>
      <c r="F36" s="128">
        <f>SUM(F32:F35)</f>
        <v>0</v>
      </c>
      <c r="G36" s="127"/>
      <c r="H36" s="128">
        <f>SUM(H32:H35)</f>
        <v>0</v>
      </c>
    </row>
    <row r="38" spans="1:9">
      <c r="A38" s="124" t="s">
        <v>33</v>
      </c>
      <c r="B38" s="128">
        <f>+B29+B36</f>
        <v>0</v>
      </c>
      <c r="C38" s="127"/>
      <c r="D38" s="128">
        <f>+D29+D36</f>
        <v>807069</v>
      </c>
      <c r="E38" s="127"/>
      <c r="F38" s="128">
        <f>+F29+F36</f>
        <v>0</v>
      </c>
      <c r="G38" s="127"/>
      <c r="H38" s="128">
        <f>+H29+H36</f>
        <v>0</v>
      </c>
    </row>
    <row r="39" spans="1:9">
      <c r="B39" s="127"/>
      <c r="C39" s="127"/>
      <c r="D39" s="127"/>
      <c r="E39" s="127"/>
      <c r="F39" s="127"/>
      <c r="G39" s="127"/>
      <c r="H39" s="127"/>
    </row>
    <row r="40" spans="1:9">
      <c r="B40" s="127"/>
      <c r="C40" s="127"/>
      <c r="D40" s="127"/>
      <c r="E40" s="127"/>
      <c r="F40" s="127"/>
      <c r="G40" s="127"/>
      <c r="H40" s="127"/>
    </row>
    <row r="41" spans="1:9">
      <c r="A41" s="239" t="s">
        <v>153</v>
      </c>
      <c r="B41" s="127"/>
      <c r="C41" s="127"/>
      <c r="D41" s="127"/>
      <c r="E41" s="127"/>
      <c r="F41" s="127"/>
      <c r="G41" s="127"/>
      <c r="H41" s="127"/>
    </row>
    <row r="42" spans="1:9">
      <c r="A42" s="124" t="s">
        <v>154</v>
      </c>
      <c r="B42" s="127">
        <v>0</v>
      </c>
      <c r="C42" s="127"/>
      <c r="D42" s="127">
        <v>0</v>
      </c>
      <c r="E42" s="127"/>
      <c r="F42" s="127">
        <v>0</v>
      </c>
      <c r="G42" s="127"/>
      <c r="H42" s="127">
        <v>0</v>
      </c>
    </row>
    <row r="43" spans="1:9">
      <c r="A43" s="124" t="s">
        <v>155</v>
      </c>
      <c r="B43" s="127">
        <v>3200000</v>
      </c>
      <c r="C43" s="127"/>
      <c r="D43" s="127">
        <v>652191</v>
      </c>
      <c r="E43" s="127"/>
      <c r="F43" s="127">
        <v>0</v>
      </c>
      <c r="G43" s="127"/>
      <c r="H43" s="127">
        <v>0</v>
      </c>
    </row>
    <row r="44" spans="1:9" hidden="1">
      <c r="B44" s="127">
        <v>0</v>
      </c>
      <c r="C44" s="127"/>
      <c r="D44" s="127">
        <v>0</v>
      </c>
      <c r="E44" s="127"/>
      <c r="F44" s="127">
        <v>0</v>
      </c>
      <c r="G44" s="127"/>
      <c r="H44" s="127">
        <v>0</v>
      </c>
    </row>
    <row r="45" spans="1:9">
      <c r="B45" s="128">
        <v>0</v>
      </c>
      <c r="C45" s="127"/>
      <c r="D45" s="128">
        <v>0</v>
      </c>
      <c r="E45" s="127"/>
      <c r="F45" s="128">
        <v>0</v>
      </c>
      <c r="G45" s="127"/>
      <c r="H45" s="128">
        <v>0</v>
      </c>
    </row>
    <row r="46" spans="1:9">
      <c r="A46" s="124" t="s">
        <v>156</v>
      </c>
      <c r="B46" s="128">
        <f>SUM(B42:B45)</f>
        <v>3200000</v>
      </c>
      <c r="C46" s="127"/>
      <c r="D46" s="128">
        <f>SUM(D42:D45)</f>
        <v>652191</v>
      </c>
      <c r="E46" s="127"/>
      <c r="F46" s="128">
        <f>SUM(F42:F45)</f>
        <v>0</v>
      </c>
      <c r="G46" s="127"/>
      <c r="H46" s="128">
        <f>SUM(H42:H45)</f>
        <v>0</v>
      </c>
    </row>
    <row r="48" spans="1:9" ht="13.5" thickBot="1">
      <c r="A48" s="239" t="s">
        <v>157</v>
      </c>
      <c r="B48" s="133">
        <f>+B14+B20-B38+B46</f>
        <v>3200155</v>
      </c>
      <c r="C48" s="132"/>
      <c r="D48" s="133">
        <f>+D14+D20-D38+D46</f>
        <v>3045122</v>
      </c>
      <c r="E48" s="132"/>
      <c r="F48" s="133">
        <f>+F14+F20-F38+F46</f>
        <v>3200155</v>
      </c>
      <c r="G48" s="135"/>
      <c r="H48" s="133">
        <f>+H14+H20-H38+H46</f>
        <v>3200355</v>
      </c>
      <c r="I48" s="135"/>
    </row>
    <row r="49" spans="2:2" ht="13.5" thickTop="1"/>
    <row r="52" spans="2:2">
      <c r="B52" s="136"/>
    </row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28" orientation="portrait" useFirstPageNumber="1" r:id="rId2"/>
  <headerFooter>
    <oddFooter>&amp;C- &amp;P -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workbookViewId="0">
      <selection activeCell="A12" sqref="A12"/>
    </sheetView>
  </sheetViews>
  <sheetFormatPr defaultRowHeight="12.75"/>
  <cols>
    <col min="1" max="1" width="36.7109375" style="124" customWidth="1"/>
    <col min="2" max="2" width="12.7109375" style="124" customWidth="1"/>
    <col min="3" max="3" width="1.7109375" style="124" customWidth="1"/>
    <col min="4" max="4" width="12.7109375" style="124" customWidth="1"/>
    <col min="5" max="5" width="1.7109375" style="124" customWidth="1"/>
    <col min="6" max="6" width="12.42578125" style="124" bestFit="1" customWidth="1"/>
    <col min="7" max="7" width="1.7109375" style="124" customWidth="1"/>
    <col min="8" max="8" width="12.7109375" style="124" customWidth="1"/>
    <col min="9" max="9" width="1.7109375" style="124" customWidth="1"/>
    <col min="10" max="16384" width="9.140625" style="124"/>
  </cols>
  <sheetData>
    <row r="1" spans="1:9" ht="15">
      <c r="A1" s="276" t="s">
        <v>18</v>
      </c>
      <c r="B1" s="276"/>
      <c r="C1" s="276"/>
      <c r="D1" s="276"/>
      <c r="E1" s="276"/>
      <c r="F1" s="276"/>
      <c r="G1" s="276"/>
      <c r="H1" s="276"/>
      <c r="I1" s="276"/>
    </row>
    <row r="2" spans="1:9">
      <c r="A2" s="277" t="s">
        <v>158</v>
      </c>
      <c r="B2" s="277"/>
      <c r="C2" s="277"/>
      <c r="D2" s="277"/>
      <c r="E2" s="277"/>
      <c r="F2" s="277"/>
      <c r="G2" s="277"/>
      <c r="H2" s="277"/>
      <c r="I2" s="277"/>
    </row>
    <row r="3" spans="1:9">
      <c r="A3" s="278" t="s">
        <v>235</v>
      </c>
      <c r="B3" s="278"/>
      <c r="C3" s="278"/>
      <c r="D3" s="278"/>
      <c r="E3" s="278"/>
      <c r="F3" s="278"/>
      <c r="G3" s="278"/>
      <c r="H3" s="278"/>
      <c r="I3" s="278"/>
    </row>
    <row r="4" spans="1:9" ht="15.75">
      <c r="A4" s="279" t="s">
        <v>91</v>
      </c>
      <c r="B4" s="279"/>
      <c r="C4" s="279"/>
      <c r="D4" s="279"/>
      <c r="E4" s="279"/>
      <c r="F4" s="279"/>
      <c r="G4" s="279"/>
      <c r="H4" s="279"/>
      <c r="I4" s="279"/>
    </row>
    <row r="5" spans="1:9">
      <c r="A5" s="277"/>
      <c r="B5" s="277"/>
      <c r="C5" s="277"/>
      <c r="D5" s="277"/>
      <c r="E5" s="277"/>
      <c r="F5" s="277"/>
      <c r="G5" s="277"/>
      <c r="H5" s="277"/>
      <c r="I5" s="277"/>
    </row>
    <row r="7" spans="1:9">
      <c r="F7" s="232" t="s">
        <v>224</v>
      </c>
    </row>
    <row r="9" spans="1:9">
      <c r="B9" s="125" t="s">
        <v>0</v>
      </c>
      <c r="C9" s="125"/>
      <c r="D9" s="125" t="s">
        <v>1</v>
      </c>
      <c r="E9" s="125"/>
      <c r="F9" s="125" t="s">
        <v>2</v>
      </c>
      <c r="G9" s="125"/>
      <c r="H9" s="233" t="s">
        <v>1</v>
      </c>
    </row>
    <row r="10" spans="1:9">
      <c r="B10" s="236">
        <v>2014</v>
      </c>
      <c r="C10" s="235"/>
      <c r="D10" s="236">
        <v>2015</v>
      </c>
      <c r="E10" s="235"/>
      <c r="F10" s="236">
        <v>2015</v>
      </c>
      <c r="G10" s="235"/>
      <c r="H10" s="236">
        <v>2016</v>
      </c>
    </row>
    <row r="11" spans="1:9">
      <c r="B11" s="237"/>
      <c r="C11" s="237"/>
      <c r="D11" s="237"/>
      <c r="E11" s="237"/>
      <c r="F11" s="237"/>
      <c r="G11" s="237"/>
      <c r="H11" s="238"/>
    </row>
    <row r="12" spans="1:9">
      <c r="B12" s="237"/>
      <c r="C12" s="237"/>
      <c r="D12" s="237"/>
      <c r="E12" s="237"/>
      <c r="F12" s="237"/>
      <c r="G12" s="237"/>
      <c r="H12" s="238"/>
    </row>
    <row r="13" spans="1:9">
      <c r="B13" s="237"/>
      <c r="C13" s="237"/>
      <c r="D13" s="237"/>
      <c r="E13" s="237"/>
      <c r="F13" s="237"/>
      <c r="G13" s="237"/>
      <c r="H13" s="238"/>
    </row>
    <row r="14" spans="1:9">
      <c r="A14" s="239" t="s">
        <v>145</v>
      </c>
      <c r="B14" s="126">
        <v>52165928</v>
      </c>
      <c r="C14" s="126"/>
      <c r="D14" s="126">
        <v>13651000</v>
      </c>
      <c r="E14" s="126"/>
      <c r="F14" s="126">
        <f>+B53</f>
        <v>28235569</v>
      </c>
      <c r="G14" s="126"/>
      <c r="H14" s="240">
        <f>+F53</f>
        <v>10062964</v>
      </c>
    </row>
    <row r="15" spans="1:9">
      <c r="H15" s="131"/>
    </row>
    <row r="16" spans="1:9">
      <c r="A16" s="239" t="s">
        <v>146</v>
      </c>
      <c r="H16" s="131"/>
    </row>
    <row r="17" spans="1:9">
      <c r="A17" s="124" t="s">
        <v>147</v>
      </c>
      <c r="B17" s="127">
        <v>0</v>
      </c>
      <c r="C17" s="127"/>
      <c r="D17" s="127">
        <v>0</v>
      </c>
      <c r="E17" s="127"/>
      <c r="F17" s="127">
        <v>0</v>
      </c>
      <c r="G17" s="127"/>
      <c r="H17" s="129">
        <v>0</v>
      </c>
    </row>
    <row r="18" spans="1:9">
      <c r="A18" s="241" t="s">
        <v>160</v>
      </c>
      <c r="B18" s="127">
        <v>13393</v>
      </c>
      <c r="C18" s="127"/>
      <c r="D18" s="127">
        <v>0</v>
      </c>
      <c r="E18" s="127"/>
      <c r="F18" s="127">
        <v>0</v>
      </c>
      <c r="G18" s="127"/>
      <c r="H18" s="129">
        <v>0</v>
      </c>
    </row>
    <row r="19" spans="1:9">
      <c r="B19" s="128"/>
      <c r="C19" s="127"/>
      <c r="D19" s="128"/>
      <c r="E19" s="127"/>
      <c r="F19" s="128"/>
      <c r="G19" s="127"/>
      <c r="H19" s="130"/>
    </row>
    <row r="20" spans="1:9">
      <c r="A20" s="124" t="s">
        <v>148</v>
      </c>
      <c r="B20" s="127">
        <f>SUM(B17:B19)</f>
        <v>13393</v>
      </c>
      <c r="C20" s="127"/>
      <c r="D20" s="127">
        <f>SUM(D17:D19)</f>
        <v>0</v>
      </c>
      <c r="E20" s="127"/>
      <c r="F20" s="127">
        <f>SUM(F17:F19)</f>
        <v>0</v>
      </c>
      <c r="G20" s="127"/>
      <c r="H20" s="129">
        <f>SUM(H17:H19)</f>
        <v>0</v>
      </c>
    </row>
    <row r="21" spans="1:9">
      <c r="H21" s="131"/>
    </row>
    <row r="22" spans="1:9">
      <c r="A22" s="239" t="s">
        <v>149</v>
      </c>
      <c r="H22" s="131"/>
    </row>
    <row r="23" spans="1:9">
      <c r="A23" s="239"/>
      <c r="H23" s="131"/>
    </row>
    <row r="24" spans="1:9">
      <c r="A24" s="241" t="s">
        <v>234</v>
      </c>
      <c r="B24" s="127">
        <v>45395</v>
      </c>
      <c r="D24" s="127">
        <v>0</v>
      </c>
      <c r="E24" s="127"/>
      <c r="F24" s="127">
        <v>145242</v>
      </c>
      <c r="G24" s="127"/>
      <c r="H24" s="127"/>
    </row>
    <row r="25" spans="1:9">
      <c r="A25" s="241" t="s">
        <v>233</v>
      </c>
      <c r="B25" s="127">
        <v>20510</v>
      </c>
      <c r="D25" s="127">
        <v>0</v>
      </c>
      <c r="E25" s="127"/>
      <c r="F25" s="127">
        <v>0</v>
      </c>
      <c r="G25" s="127"/>
      <c r="H25" s="127"/>
    </row>
    <row r="26" spans="1:9">
      <c r="A26" s="241" t="s">
        <v>232</v>
      </c>
      <c r="B26" s="128">
        <v>4955997</v>
      </c>
      <c r="D26" s="128"/>
      <c r="F26" s="128">
        <v>2202783</v>
      </c>
      <c r="H26" s="128"/>
    </row>
    <row r="27" spans="1:9">
      <c r="A27" s="241"/>
      <c r="B27" s="127">
        <f>SUM(B24:B26)</f>
        <v>5021902</v>
      </c>
      <c r="D27" s="127">
        <f>SUM(D24:D26)</f>
        <v>0</v>
      </c>
      <c r="F27" s="127">
        <f>SUM(F24:F26)</f>
        <v>2348025</v>
      </c>
      <c r="H27" s="127">
        <f>SUM(H24:H26)</f>
        <v>0</v>
      </c>
    </row>
    <row r="28" spans="1:9">
      <c r="A28" s="241"/>
      <c r="B28" s="127"/>
      <c r="H28" s="131"/>
    </row>
    <row r="29" spans="1:9">
      <c r="A29" s="245" t="s">
        <v>76</v>
      </c>
      <c r="B29" s="127"/>
      <c r="C29" s="127"/>
      <c r="D29" s="127"/>
      <c r="E29" s="127"/>
      <c r="F29" s="127"/>
      <c r="G29" s="127"/>
      <c r="H29" s="129"/>
    </row>
    <row r="30" spans="1:9">
      <c r="A30" s="241" t="s">
        <v>161</v>
      </c>
      <c r="B30" s="127">
        <v>255417</v>
      </c>
      <c r="C30" s="127"/>
      <c r="D30" s="127"/>
      <c r="E30" s="127"/>
      <c r="F30" s="127">
        <v>108326</v>
      </c>
      <c r="G30" s="127"/>
      <c r="H30" s="129"/>
    </row>
    <row r="31" spans="1:9">
      <c r="A31" s="241" t="s">
        <v>162</v>
      </c>
      <c r="B31" s="127">
        <v>9108686</v>
      </c>
      <c r="C31" s="127"/>
      <c r="D31" s="127">
        <v>0</v>
      </c>
      <c r="E31" s="127"/>
      <c r="F31" s="129">
        <v>1197000</v>
      </c>
      <c r="G31" s="129"/>
      <c r="H31" s="129">
        <v>0</v>
      </c>
      <c r="I31" s="131"/>
    </row>
    <row r="32" spans="1:9">
      <c r="A32" s="241" t="s">
        <v>231</v>
      </c>
      <c r="B32" s="127">
        <v>114025</v>
      </c>
      <c r="C32" s="127"/>
      <c r="D32" s="127"/>
      <c r="E32" s="127"/>
      <c r="F32" s="129">
        <v>2570002</v>
      </c>
      <c r="G32" s="129"/>
      <c r="H32" s="129"/>
      <c r="I32" s="131"/>
    </row>
    <row r="33" spans="1:9">
      <c r="A33" s="241" t="s">
        <v>163</v>
      </c>
      <c r="B33" s="128">
        <v>0</v>
      </c>
      <c r="C33" s="127"/>
      <c r="D33" s="128">
        <v>0</v>
      </c>
      <c r="E33" s="127"/>
      <c r="F33" s="130">
        <v>5571567</v>
      </c>
      <c r="G33" s="129"/>
      <c r="H33" s="130">
        <v>0</v>
      </c>
      <c r="I33" s="131"/>
    </row>
    <row r="34" spans="1:9" hidden="1">
      <c r="A34" s="241" t="s">
        <v>164</v>
      </c>
      <c r="B34" s="128">
        <v>0</v>
      </c>
      <c r="C34" s="127"/>
      <c r="D34" s="128">
        <v>0</v>
      </c>
      <c r="E34" s="127"/>
      <c r="F34" s="130">
        <v>0</v>
      </c>
      <c r="G34" s="129"/>
      <c r="H34" s="130">
        <v>0</v>
      </c>
      <c r="I34" s="131"/>
    </row>
    <row r="35" spans="1:9">
      <c r="A35" s="241" t="s">
        <v>165</v>
      </c>
      <c r="B35" s="127">
        <f>SUM(B30:B34)</f>
        <v>9478128</v>
      </c>
      <c r="C35" s="127"/>
      <c r="D35" s="127">
        <v>11933000</v>
      </c>
      <c r="E35" s="127"/>
      <c r="F35" s="127">
        <f>SUM(F30:F34)</f>
        <v>9446895</v>
      </c>
      <c r="G35" s="127"/>
      <c r="H35" s="129">
        <v>9676684</v>
      </c>
    </row>
    <row r="36" spans="1:9">
      <c r="A36" s="241"/>
      <c r="B36" s="127"/>
      <c r="C36" s="127"/>
      <c r="D36" s="127"/>
      <c r="E36" s="127"/>
      <c r="F36" s="127"/>
      <c r="G36" s="127"/>
      <c r="H36" s="129"/>
    </row>
    <row r="37" spans="1:9">
      <c r="A37" s="245" t="s">
        <v>77</v>
      </c>
      <c r="B37" s="127"/>
      <c r="C37" s="127"/>
      <c r="D37" s="127"/>
      <c r="E37" s="127"/>
      <c r="F37" s="127"/>
      <c r="G37" s="127"/>
      <c r="H37" s="129"/>
    </row>
    <row r="38" spans="1:9">
      <c r="A38" s="241" t="s">
        <v>161</v>
      </c>
      <c r="B38" s="127">
        <v>218196</v>
      </c>
      <c r="C38" s="127"/>
      <c r="D38" s="127"/>
      <c r="E38" s="127"/>
      <c r="F38" s="127">
        <v>89402</v>
      </c>
      <c r="G38" s="127"/>
      <c r="H38" s="129"/>
    </row>
    <row r="39" spans="1:9">
      <c r="A39" s="241" t="s">
        <v>162</v>
      </c>
      <c r="B39" s="127">
        <v>4275611</v>
      </c>
      <c r="C39" s="127"/>
      <c r="D39" s="127">
        <v>0</v>
      </c>
      <c r="E39" s="127"/>
      <c r="F39" s="129">
        <v>500820</v>
      </c>
      <c r="G39" s="129"/>
      <c r="H39" s="129">
        <v>0</v>
      </c>
      <c r="I39" s="131"/>
    </row>
    <row r="40" spans="1:9">
      <c r="A40" s="241" t="s">
        <v>231</v>
      </c>
      <c r="B40" s="127">
        <v>890673</v>
      </c>
      <c r="C40" s="127"/>
      <c r="D40" s="127">
        <v>0</v>
      </c>
      <c r="E40" s="127"/>
      <c r="F40" s="129">
        <v>1976255</v>
      </c>
      <c r="G40" s="129"/>
      <c r="H40" s="129">
        <v>0</v>
      </c>
      <c r="I40" s="131"/>
    </row>
    <row r="41" spans="1:9">
      <c r="A41" s="241" t="s">
        <v>163</v>
      </c>
      <c r="B41" s="128">
        <v>4065184</v>
      </c>
      <c r="C41" s="127"/>
      <c r="D41" s="128">
        <v>0</v>
      </c>
      <c r="E41" s="127"/>
      <c r="F41" s="130">
        <v>3811208</v>
      </c>
      <c r="G41" s="129"/>
      <c r="H41" s="130">
        <v>0</v>
      </c>
      <c r="I41" s="131"/>
    </row>
    <row r="42" spans="1:9">
      <c r="A42" s="241" t="s">
        <v>166</v>
      </c>
      <c r="B42" s="128">
        <f>SUM(B38:B41)</f>
        <v>9449664</v>
      </c>
      <c r="C42" s="127"/>
      <c r="D42" s="128">
        <f>SUM(D39:D41)</f>
        <v>0</v>
      </c>
      <c r="E42" s="127"/>
      <c r="F42" s="128">
        <f>SUM(F38:F41)</f>
        <v>6377685</v>
      </c>
      <c r="G42" s="127"/>
      <c r="H42" s="130">
        <f>SUM(H39:H41)</f>
        <v>0</v>
      </c>
    </row>
    <row r="43" spans="1:9">
      <c r="H43" s="131"/>
    </row>
    <row r="44" spans="1:9">
      <c r="A44" s="124" t="s">
        <v>33</v>
      </c>
      <c r="B44" s="128">
        <f>+B35+B42+B27</f>
        <v>23949694</v>
      </c>
      <c r="C44" s="127"/>
      <c r="D44" s="128">
        <f>+D35+D42+D27</f>
        <v>11933000</v>
      </c>
      <c r="E44" s="127"/>
      <c r="F44" s="128">
        <f>+F35+F42+F27</f>
        <v>18172605</v>
      </c>
      <c r="G44" s="127"/>
      <c r="H44" s="128">
        <f>+H35+H42+H27</f>
        <v>9676684</v>
      </c>
    </row>
    <row r="45" spans="1:9">
      <c r="B45" s="127"/>
      <c r="C45" s="127"/>
      <c r="D45" s="127"/>
      <c r="E45" s="127"/>
      <c r="F45" s="127"/>
      <c r="G45" s="127"/>
      <c r="H45" s="129"/>
    </row>
    <row r="46" spans="1:9">
      <c r="B46" s="127"/>
      <c r="C46" s="127"/>
      <c r="D46" s="127"/>
      <c r="E46" s="127"/>
      <c r="F46" s="127"/>
      <c r="G46" s="127"/>
      <c r="H46" s="129"/>
    </row>
    <row r="47" spans="1:9">
      <c r="A47" s="239" t="s">
        <v>35</v>
      </c>
      <c r="B47" s="127"/>
      <c r="C47" s="127"/>
      <c r="D47" s="127"/>
      <c r="E47" s="127"/>
      <c r="F47" s="242"/>
      <c r="G47" s="242"/>
      <c r="H47" s="243"/>
      <c r="I47" s="136"/>
    </row>
    <row r="48" spans="1:9">
      <c r="A48" s="247" t="s">
        <v>230</v>
      </c>
      <c r="B48" s="243">
        <v>15636</v>
      </c>
      <c r="C48" s="243"/>
      <c r="D48" s="243"/>
      <c r="E48" s="243"/>
      <c r="F48" s="248"/>
      <c r="G48" s="248"/>
      <c r="H48" s="249"/>
      <c r="I48" s="248"/>
    </row>
    <row r="49" spans="1:9">
      <c r="A49" s="247" t="s">
        <v>229</v>
      </c>
      <c r="B49" s="243">
        <v>0</v>
      </c>
      <c r="C49" s="243"/>
      <c r="D49" s="243">
        <v>0</v>
      </c>
      <c r="E49" s="243"/>
      <c r="F49" s="243">
        <v>0</v>
      </c>
      <c r="G49" s="248"/>
      <c r="H49" s="243">
        <v>-386280</v>
      </c>
      <c r="I49" s="248"/>
    </row>
    <row r="50" spans="1:9">
      <c r="A50" s="247" t="s">
        <v>228</v>
      </c>
      <c r="B50" s="128">
        <v>-9694</v>
      </c>
      <c r="C50" s="127"/>
      <c r="D50" s="128">
        <v>0</v>
      </c>
      <c r="E50" s="127"/>
      <c r="F50" s="128">
        <v>0</v>
      </c>
      <c r="G50" s="127"/>
      <c r="H50" s="130">
        <v>0</v>
      </c>
    </row>
    <row r="51" spans="1:9">
      <c r="A51" s="247" t="s">
        <v>167</v>
      </c>
      <c r="B51" s="130">
        <f>SUM(B48:B50)</f>
        <v>5942</v>
      </c>
      <c r="C51" s="129"/>
      <c r="D51" s="130">
        <f>SUM(D50)</f>
        <v>0</v>
      </c>
      <c r="E51" s="129"/>
      <c r="F51" s="130">
        <f>SUM(F50)</f>
        <v>0</v>
      </c>
      <c r="G51" s="127"/>
      <c r="H51" s="130">
        <f>SUM(H48:H50)</f>
        <v>-386280</v>
      </c>
    </row>
    <row r="52" spans="1:9">
      <c r="H52" s="131"/>
    </row>
    <row r="53" spans="1:9" ht="13.5" thickBot="1">
      <c r="A53" s="239" t="s">
        <v>157</v>
      </c>
      <c r="B53" s="246">
        <f>+B14+B20-B44+B51</f>
        <v>28235569</v>
      </c>
      <c r="C53" s="132"/>
      <c r="D53" s="246">
        <f>+D14+D20-D44+D51</f>
        <v>1718000</v>
      </c>
      <c r="E53" s="132"/>
      <c r="F53" s="246">
        <f>+F14+F20-F44+F51</f>
        <v>10062964</v>
      </c>
      <c r="G53" s="132"/>
      <c r="H53" s="246">
        <f>+H14+H20-H44+H51</f>
        <v>0</v>
      </c>
    </row>
    <row r="54" spans="1:9" ht="13.5" thickTop="1"/>
    <row r="57" spans="1:9">
      <c r="B57" s="136"/>
    </row>
  </sheetData>
  <mergeCells count="5">
    <mergeCell ref="A5:I5"/>
    <mergeCell ref="A1:I1"/>
    <mergeCell ref="A2:I2"/>
    <mergeCell ref="A3:I3"/>
    <mergeCell ref="A4:I4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30" orientation="portrait" useFirstPageNumber="1" r:id="rId2"/>
  <headerFooter>
    <oddFooter>&amp;C-&amp;"Times New Roman,Regular" &amp;P -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selection sqref="A1:I1"/>
    </sheetView>
  </sheetViews>
  <sheetFormatPr defaultRowHeight="12.75"/>
  <cols>
    <col min="1" max="1" width="36.7109375" style="124" customWidth="1"/>
    <col min="2" max="2" width="12.7109375" style="124" customWidth="1"/>
    <col min="3" max="3" width="1.7109375" style="124" customWidth="1"/>
    <col min="4" max="4" width="12.7109375" style="124" customWidth="1"/>
    <col min="5" max="5" width="1.7109375" style="124" customWidth="1"/>
    <col min="6" max="6" width="12.42578125" style="124" bestFit="1" customWidth="1"/>
    <col min="7" max="7" width="1.7109375" style="124" customWidth="1"/>
    <col min="8" max="8" width="12.7109375" style="124" customWidth="1"/>
    <col min="9" max="9" width="1.7109375" style="124" customWidth="1"/>
    <col min="10" max="16384" width="9.140625" style="124"/>
  </cols>
  <sheetData>
    <row r="1" spans="1:9" ht="15">
      <c r="A1" s="276" t="s">
        <v>18</v>
      </c>
      <c r="B1" s="276"/>
      <c r="C1" s="276"/>
      <c r="D1" s="276"/>
      <c r="E1" s="276"/>
      <c r="F1" s="276"/>
      <c r="G1" s="276"/>
      <c r="H1" s="276"/>
      <c r="I1" s="276"/>
    </row>
    <row r="2" spans="1:9">
      <c r="A2" s="277" t="s">
        <v>158</v>
      </c>
      <c r="B2" s="277"/>
      <c r="C2" s="277"/>
      <c r="D2" s="277"/>
      <c r="E2" s="277"/>
      <c r="F2" s="277"/>
      <c r="G2" s="277"/>
      <c r="H2" s="277"/>
      <c r="I2" s="277"/>
    </row>
    <row r="3" spans="1:9">
      <c r="A3" s="278" t="s">
        <v>240</v>
      </c>
      <c r="B3" s="278"/>
      <c r="C3" s="278"/>
      <c r="D3" s="278"/>
      <c r="E3" s="278"/>
      <c r="F3" s="278"/>
      <c r="G3" s="278"/>
      <c r="H3" s="278"/>
      <c r="I3" s="278"/>
    </row>
    <row r="4" spans="1:9">
      <c r="A4" s="277" t="s">
        <v>144</v>
      </c>
      <c r="B4" s="277"/>
      <c r="C4" s="277"/>
      <c r="D4" s="277"/>
      <c r="E4" s="277"/>
      <c r="F4" s="277"/>
      <c r="G4" s="277"/>
      <c r="H4" s="277"/>
      <c r="I4" s="277"/>
    </row>
    <row r="5" spans="1:9" ht="15.75">
      <c r="A5" s="279" t="s">
        <v>91</v>
      </c>
      <c r="B5" s="279"/>
      <c r="C5" s="279"/>
      <c r="D5" s="279"/>
      <c r="E5" s="279"/>
      <c r="F5" s="279"/>
      <c r="G5" s="279"/>
      <c r="H5" s="279"/>
      <c r="I5" s="279"/>
    </row>
    <row r="7" spans="1:9">
      <c r="F7" s="232" t="s">
        <v>224</v>
      </c>
    </row>
    <row r="9" spans="1:9">
      <c r="B9" s="125" t="s">
        <v>0</v>
      </c>
      <c r="C9" s="125"/>
      <c r="D9" s="125" t="s">
        <v>1</v>
      </c>
      <c r="E9" s="125"/>
      <c r="F9" s="125" t="s">
        <v>2</v>
      </c>
      <c r="G9" s="125"/>
      <c r="H9" s="125" t="s">
        <v>1</v>
      </c>
    </row>
    <row r="10" spans="1:9">
      <c r="B10" s="234">
        <v>2014</v>
      </c>
      <c r="C10" s="235"/>
      <c r="D10" s="234">
        <v>2015</v>
      </c>
      <c r="E10" s="235"/>
      <c r="F10" s="234">
        <v>2015</v>
      </c>
      <c r="G10" s="235"/>
      <c r="H10" s="234">
        <v>2016</v>
      </c>
    </row>
    <row r="11" spans="1:9">
      <c r="B11" s="237"/>
      <c r="C11" s="237"/>
      <c r="D11" s="237"/>
      <c r="E11" s="237"/>
      <c r="F11" s="237"/>
      <c r="G11" s="237"/>
      <c r="H11" s="237"/>
    </row>
    <row r="12" spans="1:9">
      <c r="B12" s="237"/>
      <c r="C12" s="237"/>
      <c r="D12" s="237"/>
      <c r="E12" s="237"/>
      <c r="F12" s="237"/>
      <c r="G12" s="237"/>
      <c r="H12" s="237"/>
    </row>
    <row r="13" spans="1:9">
      <c r="B13" s="237"/>
      <c r="C13" s="237"/>
      <c r="D13" s="237"/>
      <c r="E13" s="237"/>
      <c r="F13" s="237"/>
      <c r="G13" s="237"/>
      <c r="H13" s="237"/>
    </row>
    <row r="14" spans="1:9">
      <c r="A14" s="239" t="s">
        <v>145</v>
      </c>
      <c r="B14" s="126">
        <v>0</v>
      </c>
      <c r="C14" s="126"/>
      <c r="D14" s="126">
        <v>0</v>
      </c>
      <c r="E14" s="126"/>
      <c r="F14" s="126">
        <f>+B49</f>
        <v>0</v>
      </c>
      <c r="G14" s="126"/>
      <c r="H14" s="126">
        <f>+F49</f>
        <v>0</v>
      </c>
    </row>
    <row r="16" spans="1:9">
      <c r="A16" s="239" t="s">
        <v>146</v>
      </c>
    </row>
    <row r="17" spans="1:9">
      <c r="A17" s="124" t="s">
        <v>147</v>
      </c>
      <c r="B17" s="127">
        <v>0</v>
      </c>
      <c r="C17" s="127"/>
      <c r="D17" s="127">
        <v>0</v>
      </c>
      <c r="E17" s="127"/>
      <c r="F17" s="127">
        <v>0</v>
      </c>
      <c r="G17" s="127"/>
      <c r="H17" s="127">
        <v>0</v>
      </c>
    </row>
    <row r="18" spans="1:9">
      <c r="A18" s="241" t="s">
        <v>160</v>
      </c>
      <c r="B18" s="127">
        <v>0</v>
      </c>
      <c r="C18" s="127"/>
      <c r="D18" s="127">
        <v>0</v>
      </c>
      <c r="E18" s="127"/>
      <c r="F18" s="127">
        <v>0</v>
      </c>
      <c r="G18" s="127"/>
      <c r="H18" s="127">
        <v>0</v>
      </c>
    </row>
    <row r="19" spans="1:9">
      <c r="B19" s="128"/>
      <c r="C19" s="127"/>
      <c r="D19" s="128"/>
      <c r="E19" s="127"/>
      <c r="F19" s="128"/>
      <c r="G19" s="127"/>
      <c r="H19" s="128"/>
    </row>
    <row r="20" spans="1:9">
      <c r="A20" s="124" t="s">
        <v>148</v>
      </c>
      <c r="B20" s="127">
        <f>SUM(B17:B19)</f>
        <v>0</v>
      </c>
      <c r="C20" s="127"/>
      <c r="D20" s="127">
        <f>SUM(D17:D19)</f>
        <v>0</v>
      </c>
      <c r="E20" s="127"/>
      <c r="F20" s="127">
        <f>SUM(F17:F19)</f>
        <v>0</v>
      </c>
      <c r="G20" s="127"/>
      <c r="H20" s="127">
        <f>SUM(H17:H19)</f>
        <v>0</v>
      </c>
    </row>
    <row r="22" spans="1:9">
      <c r="A22" s="239" t="s">
        <v>149</v>
      </c>
    </row>
    <row r="23" spans="1:9">
      <c r="A23" s="239"/>
    </row>
    <row r="24" spans="1:9">
      <c r="A24" s="245" t="s">
        <v>76</v>
      </c>
      <c r="B24" s="127"/>
      <c r="C24" s="127"/>
      <c r="D24" s="127"/>
      <c r="E24" s="127"/>
      <c r="F24" s="127"/>
      <c r="G24" s="127"/>
      <c r="H24" s="127"/>
    </row>
    <row r="25" spans="1:9">
      <c r="A25" s="241" t="s">
        <v>161</v>
      </c>
      <c r="B25" s="127"/>
      <c r="C25" s="127"/>
      <c r="D25" s="127"/>
      <c r="E25" s="127"/>
      <c r="F25" s="127"/>
      <c r="G25" s="127"/>
      <c r="H25" s="127"/>
    </row>
    <row r="26" spans="1:9">
      <c r="A26" s="241" t="s">
        <v>162</v>
      </c>
      <c r="B26" s="127">
        <v>0</v>
      </c>
      <c r="C26" s="127"/>
      <c r="D26" s="127">
        <v>0</v>
      </c>
      <c r="E26" s="127"/>
      <c r="F26" s="127">
        <v>0</v>
      </c>
      <c r="G26" s="127"/>
      <c r="H26" s="127">
        <v>0</v>
      </c>
      <c r="I26" s="127"/>
    </row>
    <row r="27" spans="1:9">
      <c r="A27" s="241" t="s">
        <v>163</v>
      </c>
      <c r="B27" s="127">
        <v>0</v>
      </c>
      <c r="C27" s="127"/>
      <c r="D27" s="127">
        <v>0</v>
      </c>
      <c r="E27" s="127"/>
      <c r="F27" s="127">
        <v>0</v>
      </c>
      <c r="G27" s="127"/>
      <c r="H27" s="127">
        <v>0</v>
      </c>
      <c r="I27" s="127"/>
    </row>
    <row r="28" spans="1:9">
      <c r="A28" s="241" t="s">
        <v>164</v>
      </c>
      <c r="B28" s="128">
        <v>0</v>
      </c>
      <c r="C28" s="127"/>
      <c r="D28" s="128">
        <v>0</v>
      </c>
      <c r="E28" s="127"/>
      <c r="F28" s="128">
        <v>0</v>
      </c>
      <c r="G28" s="127"/>
      <c r="H28" s="128">
        <v>0</v>
      </c>
      <c r="I28" s="127"/>
    </row>
    <row r="29" spans="1:9">
      <c r="A29" s="241" t="s">
        <v>165</v>
      </c>
      <c r="B29" s="127">
        <f>SUM(B26:B28)</f>
        <v>0</v>
      </c>
      <c r="C29" s="127"/>
      <c r="D29" s="127">
        <f>SUM(D26:D28)</f>
        <v>0</v>
      </c>
      <c r="E29" s="127"/>
      <c r="F29" s="127">
        <f>SUM(F26:F28)</f>
        <v>0</v>
      </c>
      <c r="G29" s="127"/>
      <c r="H29" s="127">
        <v>14411320</v>
      </c>
    </row>
    <row r="30" spans="1:9">
      <c r="A30" s="241"/>
      <c r="B30" s="127"/>
      <c r="C30" s="127"/>
      <c r="D30" s="127"/>
      <c r="E30" s="127"/>
      <c r="F30" s="127"/>
      <c r="G30" s="127"/>
      <c r="H30" s="127"/>
    </row>
    <row r="31" spans="1:9">
      <c r="A31" s="245" t="s">
        <v>77</v>
      </c>
      <c r="B31" s="127"/>
      <c r="C31" s="127"/>
      <c r="D31" s="127"/>
      <c r="E31" s="127"/>
      <c r="F31" s="127"/>
      <c r="G31" s="127"/>
      <c r="H31" s="127"/>
    </row>
    <row r="32" spans="1:9">
      <c r="A32" s="241" t="s">
        <v>161</v>
      </c>
      <c r="B32" s="127"/>
      <c r="C32" s="127"/>
      <c r="D32" s="127"/>
      <c r="E32" s="127"/>
      <c r="F32" s="127"/>
      <c r="G32" s="127"/>
      <c r="H32" s="127"/>
    </row>
    <row r="33" spans="1:9">
      <c r="A33" s="241" t="s">
        <v>162</v>
      </c>
      <c r="B33" s="127">
        <v>0</v>
      </c>
      <c r="C33" s="127"/>
      <c r="D33" s="127">
        <v>0</v>
      </c>
      <c r="E33" s="127"/>
      <c r="F33" s="127">
        <v>0</v>
      </c>
      <c r="G33" s="127"/>
      <c r="H33" s="127">
        <v>0</v>
      </c>
      <c r="I33" s="127"/>
    </row>
    <row r="34" spans="1:9">
      <c r="A34" s="241" t="s">
        <v>163</v>
      </c>
      <c r="B34" s="127">
        <v>0</v>
      </c>
      <c r="C34" s="127"/>
      <c r="D34" s="127">
        <v>0</v>
      </c>
      <c r="E34" s="127"/>
      <c r="F34" s="127">
        <v>0</v>
      </c>
      <c r="G34" s="127"/>
      <c r="H34" s="127">
        <v>0</v>
      </c>
      <c r="I34" s="127"/>
    </row>
    <row r="35" spans="1:9">
      <c r="A35" s="241" t="s">
        <v>164</v>
      </c>
      <c r="B35" s="128">
        <v>0</v>
      </c>
      <c r="C35" s="127"/>
      <c r="D35" s="128">
        <v>0</v>
      </c>
      <c r="E35" s="127"/>
      <c r="F35" s="128">
        <v>0</v>
      </c>
      <c r="G35" s="127"/>
      <c r="H35" s="128">
        <v>0</v>
      </c>
      <c r="I35" s="127"/>
    </row>
    <row r="36" spans="1:9">
      <c r="A36" s="241" t="s">
        <v>166</v>
      </c>
      <c r="B36" s="128">
        <f>SUM(B33:B35)</f>
        <v>0</v>
      </c>
      <c r="C36" s="127"/>
      <c r="D36" s="128">
        <f>SUM(D33:D35)</f>
        <v>0</v>
      </c>
      <c r="E36" s="127"/>
      <c r="F36" s="128">
        <f>SUM(F33:F35)</f>
        <v>0</v>
      </c>
      <c r="G36" s="127"/>
      <c r="H36" s="128">
        <v>0</v>
      </c>
    </row>
    <row r="38" spans="1:9">
      <c r="A38" s="124" t="s">
        <v>33</v>
      </c>
      <c r="B38" s="128">
        <f>+B29+B36</f>
        <v>0</v>
      </c>
      <c r="C38" s="127"/>
      <c r="D38" s="128">
        <f>+D29+D36</f>
        <v>0</v>
      </c>
      <c r="E38" s="127"/>
      <c r="F38" s="128">
        <f>+F29+F36</f>
        <v>0</v>
      </c>
      <c r="G38" s="127"/>
      <c r="H38" s="128">
        <f>+H29+H36</f>
        <v>14411320</v>
      </c>
    </row>
    <row r="39" spans="1:9">
      <c r="B39" s="127"/>
      <c r="C39" s="127"/>
      <c r="D39" s="127"/>
      <c r="E39" s="127"/>
      <c r="F39" s="127"/>
      <c r="G39" s="127"/>
      <c r="H39" s="127"/>
    </row>
    <row r="40" spans="1:9">
      <c r="B40" s="127"/>
      <c r="C40" s="127"/>
      <c r="D40" s="127"/>
      <c r="E40" s="127"/>
      <c r="F40" s="127"/>
      <c r="G40" s="127"/>
      <c r="H40" s="127"/>
    </row>
    <row r="41" spans="1:9">
      <c r="A41" s="239" t="s">
        <v>35</v>
      </c>
      <c r="B41" s="127"/>
      <c r="C41" s="127"/>
      <c r="D41" s="127"/>
      <c r="E41" s="127"/>
      <c r="F41" s="127"/>
      <c r="G41" s="127"/>
      <c r="H41" s="127"/>
    </row>
    <row r="42" spans="1:9">
      <c r="A42" s="241" t="s">
        <v>239</v>
      </c>
      <c r="B42" s="243"/>
      <c r="C42" s="243"/>
      <c r="D42" s="243"/>
      <c r="E42" s="243"/>
      <c r="F42" s="243"/>
      <c r="G42" s="243"/>
      <c r="H42" s="242">
        <v>51806308</v>
      </c>
      <c r="I42" s="251"/>
    </row>
    <row r="43" spans="1:9">
      <c r="A43" s="241" t="s">
        <v>238</v>
      </c>
      <c r="B43" s="242">
        <v>0</v>
      </c>
      <c r="C43" s="127"/>
      <c r="D43" s="242">
        <v>0</v>
      </c>
      <c r="E43" s="127"/>
      <c r="F43" s="242">
        <v>0</v>
      </c>
      <c r="G43" s="127"/>
      <c r="H43" s="242">
        <v>-5180631</v>
      </c>
    </row>
    <row r="44" spans="1:9">
      <c r="A44" s="241" t="s">
        <v>237</v>
      </c>
      <c r="B44" s="127"/>
      <c r="C44" s="127"/>
      <c r="D44" s="127"/>
      <c r="E44" s="127"/>
      <c r="F44" s="127"/>
      <c r="G44" s="127"/>
      <c r="H44" s="127">
        <v>-4888900</v>
      </c>
    </row>
    <row r="45" spans="1:9">
      <c r="A45" s="241" t="s">
        <v>236</v>
      </c>
      <c r="B45" s="127"/>
      <c r="C45" s="127"/>
      <c r="D45" s="127"/>
      <c r="E45" s="127"/>
      <c r="F45" s="127"/>
      <c r="G45" s="127"/>
      <c r="H45" s="127">
        <v>-952287</v>
      </c>
    </row>
    <row r="46" spans="1:9">
      <c r="A46" s="247"/>
      <c r="B46" s="128"/>
      <c r="C46" s="127"/>
      <c r="D46" s="128"/>
      <c r="E46" s="127"/>
      <c r="F46" s="128"/>
      <c r="G46" s="127"/>
      <c r="H46" s="128"/>
    </row>
    <row r="47" spans="1:9">
      <c r="A47" s="247" t="s">
        <v>167</v>
      </c>
      <c r="B47" s="130">
        <f>SUM(B43)</f>
        <v>0</v>
      </c>
      <c r="C47" s="129"/>
      <c r="D47" s="130">
        <f>SUM(D43)</f>
        <v>0</v>
      </c>
      <c r="E47" s="129"/>
      <c r="F47" s="130">
        <f>SUM(F43)</f>
        <v>0</v>
      </c>
      <c r="G47" s="127"/>
      <c r="H47" s="130">
        <f>SUM(H42:H46)</f>
        <v>40784490</v>
      </c>
    </row>
    <row r="49" spans="1:8" ht="13.5" thickBot="1">
      <c r="A49" s="239" t="s">
        <v>157</v>
      </c>
      <c r="B49" s="250">
        <f>+B14+B20-B38+B47</f>
        <v>0</v>
      </c>
      <c r="C49" s="132"/>
      <c r="D49" s="250">
        <f>+D14+D20-D38+D47</f>
        <v>0</v>
      </c>
      <c r="E49" s="132"/>
      <c r="F49" s="133">
        <f>SUM(F14,F20-F38,F47)</f>
        <v>0</v>
      </c>
      <c r="G49" s="132"/>
      <c r="H49" s="133">
        <f>SUM(H14,H20-H38,H47)</f>
        <v>26373170</v>
      </c>
    </row>
    <row r="50" spans="1:8" ht="13.5" thickTop="1"/>
    <row r="53" spans="1:8">
      <c r="B53" s="136"/>
    </row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32" orientation="portrait" useFirstPageNumber="1" r:id="rId2"/>
  <headerFooter>
    <oddFooter>&amp;C&amp;"Times New Roman,Regular"- &amp;P -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FYE2016</vt:lpstr>
      <vt:lpstr>Gen Fund Budget Summary </vt:lpstr>
      <vt:lpstr>Dept  Summary</vt:lpstr>
      <vt:lpstr>Gen Fd Detail</vt:lpstr>
      <vt:lpstr>VRF 2013 Bonds</vt:lpstr>
      <vt:lpstr>CPF-VRFs</vt:lpstr>
      <vt:lpstr>Bond Const Fund - 2013 Issue</vt:lpstr>
      <vt:lpstr>2016 Bond Series</vt:lpstr>
      <vt:lpstr>'Dept  Summary'!Print_Area</vt:lpstr>
      <vt:lpstr>'FYE2016'!Print_Area</vt:lpstr>
      <vt:lpstr>'Gen Fd Detail'!Print_Area</vt:lpstr>
      <vt:lpstr>'Gen Fund Budget Summary '!Print_Area</vt:lpstr>
      <vt:lpstr>'VRF 2013 Bonds'!Print_Area</vt:lpstr>
      <vt:lpstr>'Gen Fd Detail'!Print_Titles</vt:lpstr>
      <vt:lpstr>'Gen Fund Budget Summary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Rodriguez</dc:creator>
  <cp:lastModifiedBy>Joe Castillo</cp:lastModifiedBy>
  <cp:lastPrinted>2018-04-26T16:38:13Z</cp:lastPrinted>
  <dcterms:created xsi:type="dcterms:W3CDTF">1999-06-09T13:45:52Z</dcterms:created>
  <dcterms:modified xsi:type="dcterms:W3CDTF">2018-04-26T16:39:46Z</dcterms:modified>
</cp:coreProperties>
</file>